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47" documentId="8_{66F5BDCD-338E-4B25-9205-515B4A1809D2}" xr6:coauthVersionLast="47" xr6:coauthVersionMax="47" xr10:uidLastSave="{EAB9E354-E804-4F8D-84CD-22C87DCB2591}"/>
  <bookViews>
    <workbookView xWindow="-168" yWindow="420" windowWidth="23304" windowHeight="14100" xr2:uid="{00000000-000D-0000-FFFF-FFFF00000000}"/>
  </bookViews>
  <sheets>
    <sheet name="Form" sheetId="1" r:id="rId1"/>
    <sheet name="Designs" sheetId="2" r:id="rId2"/>
    <sheet name="Access Import" sheetId="3" r:id="rId3"/>
  </sheets>
  <definedNames>
    <definedName name="End">#REF!</definedName>
    <definedName name="Mth">#REF!</definedName>
    <definedName name="_xlnm.Print_Area" localSheetId="0">Form!$B$4:$H$78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3" l="1"/>
  <c r="B42" i="2"/>
  <c r="D61" i="1" s="1"/>
  <c r="D86" i="1" s="1"/>
  <c r="G4" i="2"/>
  <c r="G5" i="2" s="1"/>
  <c r="C2" i="3" s="1"/>
  <c r="N2" i="3"/>
  <c r="M2" i="3"/>
  <c r="E2" i="3"/>
  <c r="A2" i="3"/>
  <c r="G2" i="3"/>
  <c r="R2" i="3"/>
  <c r="Q2" i="3"/>
  <c r="P2" i="3"/>
  <c r="O2" i="3"/>
  <c r="L2" i="3"/>
  <c r="K2" i="3"/>
  <c r="J2" i="3"/>
  <c r="I2" i="3"/>
  <c r="H2" i="3"/>
  <c r="F2" i="3"/>
  <c r="D2" i="3"/>
  <c r="B2" i="3"/>
  <c r="D89" i="1"/>
  <c r="F73" i="1"/>
  <c r="F72" i="1"/>
  <c r="G66" i="1"/>
  <c r="D87" i="1" l="1"/>
  <c r="D88" i="1" s="1"/>
  <c r="D90" i="1" s="1"/>
  <c r="G61" i="1" s="1"/>
</calcChain>
</file>

<file path=xl/sharedStrings.xml><?xml version="1.0" encoding="utf-8"?>
<sst xmlns="http://schemas.openxmlformats.org/spreadsheetml/2006/main" count="193" uniqueCount="171">
  <si>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</si>
  <si>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</si>
  <si>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</si>
  <si>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</si>
  <si>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</si>
  <si>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</si>
  <si>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</si>
  <si>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</si>
  <si>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</si>
  <si>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</si>
  <si>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</si>
  <si>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</si>
  <si>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</si>
  <si>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</si>
  <si>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</si>
  <si>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</si>
  <si>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</si>
  <si>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</si>
  <si>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</si>
  <si>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</si>
  <si>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</si>
  <si>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</si>
  <si>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</si>
  <si>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</si>
  <si>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</si>
  <si>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</si>
  <si>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</si>
  <si>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</si>
  <si>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</si>
  <si>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</si>
  <si>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If yes, VAT will be added to quoted fees until further notice</t>
  </si>
  <si>
    <t>&lt;select from list&gt;</t>
  </si>
  <si>
    <t>Visa</t>
  </si>
  <si>
    <t>MasterCard</t>
  </si>
  <si>
    <t>Maestro</t>
  </si>
  <si>
    <t>Yes</t>
  </si>
  <si>
    <t>No</t>
  </si>
  <si>
    <t>`</t>
  </si>
  <si>
    <t>VAT</t>
  </si>
  <si>
    <t>EPF</t>
  </si>
  <si>
    <t>per metre</t>
  </si>
  <si>
    <t>LH 18.00m and over</t>
  </si>
  <si>
    <t>FEE CALCULATION:</t>
  </si>
  <si>
    <t>DO NOT EDIT</t>
  </si>
  <si>
    <t>LH</t>
  </si>
  <si>
    <t>inputs from form above</t>
  </si>
  <si>
    <t>Fee per metre</t>
  </si>
  <si>
    <t>Fee</t>
  </si>
  <si>
    <t>Expedited</t>
  </si>
  <si>
    <t>Total</t>
  </si>
  <si>
    <t>metres</t>
  </si>
  <si>
    <t>Fee calculation</t>
  </si>
  <si>
    <t>Expedited processing guaranteed 5 working days required (fee will be doubled)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</si>
  <si>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</si>
  <si>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</si>
  <si>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</si>
  <si>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</si>
  <si>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</si>
  <si>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</si>
  <si>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</si>
  <si>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</si>
  <si>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</si>
  <si>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</si>
  <si>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</si>
  <si>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</si>
  <si>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</si>
  <si>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</si>
  <si>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</si>
  <si>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</si>
  <si>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</si>
  <si>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</si>
  <si>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</si>
  <si>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</si>
  <si>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</si>
  <si>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</si>
  <si>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</si>
  <si>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</si>
  <si>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</si>
  <si>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</si>
  <si>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</si>
  <si>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</si>
  <si>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</si>
  <si>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</si>
  <si>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</si>
  <si>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</si>
  <si>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</si>
  <si>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</si>
  <si>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</si>
  <si>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</si>
  <si>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</si>
  <si>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</si>
  <si>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</si>
  <si>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</si>
  <si>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</si>
  <si>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UNCL member</t>
  </si>
  <si>
    <t>Yachts must comply with their class rules when racing. IRC Rules 13.7 &amp; 22.4.1 apply.</t>
  </si>
  <si>
    <t>Name as Signature :</t>
  </si>
  <si>
    <t>American Express</t>
  </si>
  <si>
    <t>Yearbook No</t>
  </si>
  <si>
    <t>Yearbook Yes</t>
  </si>
  <si>
    <t>Contessa 32 OD</t>
  </si>
  <si>
    <t>Farr 40OD (masthead spinnaker)</t>
  </si>
  <si>
    <t>Hunter 707 OD</t>
  </si>
  <si>
    <t>Impala 28 OOD Inboard</t>
  </si>
  <si>
    <t>Impala 28 OOD Outboard</t>
  </si>
  <si>
    <t>J 22 OD</t>
  </si>
  <si>
    <t>J 24 OD</t>
  </si>
  <si>
    <t>J 80 OD</t>
  </si>
  <si>
    <t>Melges 24 OD</t>
  </si>
  <si>
    <t>Melges 32 OD</t>
  </si>
  <si>
    <t>RS Elite OD</t>
  </si>
  <si>
    <t>Sonar OD</t>
  </si>
  <si>
    <t>Sonata OD</t>
  </si>
  <si>
    <t>Swan 45 OD</t>
  </si>
  <si>
    <t>Sydney 32 OD</t>
  </si>
  <si>
    <r>
      <t xml:space="preserve">Design Class </t>
    </r>
    <r>
      <rPr>
        <sz val="10"/>
        <rFont val="Arial"/>
        <family val="2"/>
      </rPr>
      <t>(use up/down arrows to scroll if necessary)</t>
    </r>
  </si>
  <si>
    <t>Do NOT change hidden rows below!</t>
  </si>
  <si>
    <t>Farr 36M (ex Mumm 36)</t>
  </si>
  <si>
    <t>Farr 30 IOD (ex Mumm 30)</t>
  </si>
  <si>
    <t>DETAILS OF BOAT AND OWNER</t>
  </si>
  <si>
    <t>The year your boat was launched. We will need this if you later decide to rate 'out of class'.</t>
  </si>
  <si>
    <t>OD</t>
  </si>
  <si>
    <t>PAYMENT</t>
  </si>
  <si>
    <t>J 70 OD</t>
  </si>
  <si>
    <t>Selected</t>
  </si>
  <si>
    <t>Viper 640 OD</t>
  </si>
  <si>
    <t>VX One</t>
  </si>
  <si>
    <t>Volvo Ocean 65 OD</t>
  </si>
  <si>
    <t>and put an X in this box:</t>
  </si>
  <si>
    <t>Boat previously rated under IRC ?</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</si>
  <si>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</si>
  <si>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</si>
  <si>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</si>
  <si>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</si>
  <si>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</si>
  <si>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</si>
  <si>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</si>
  <si>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</si>
  <si>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</si>
  <si>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</si>
  <si>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</si>
  <si>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</si>
  <si>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</si>
  <si>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</si>
  <si>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</si>
  <si>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(Cork) 1720 Sportsboat</t>
  </si>
  <si>
    <t>ENDDATA</t>
  </si>
  <si>
    <t>Figaro II OD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</si>
  <si>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</si>
  <si>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</si>
  <si>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Beneteau Platu 25 (Thailand)</t>
  </si>
  <si>
    <t>Beneteau Platu 25 OD</t>
  </si>
  <si>
    <t>Sydney 38 OD</t>
  </si>
  <si>
    <t>UPPER in formula means Upper Case</t>
  </si>
  <si>
    <t xml:space="preserve"> *Seahorse Rating Ltd trades as the RORC Rating Office. IRC Member Offer Partners are:  
Seahorse Magazine and SeaSure.</t>
  </si>
  <si>
    <t>IRC certificates expire 31st December (31st May of following year for June-May validity certificates)</t>
  </si>
  <si>
    <t>In what sailing area do you mainly race?</t>
  </si>
  <si>
    <t>Country</t>
  </si>
  <si>
    <t>E-mail address</t>
  </si>
  <si>
    <t>Formula One OD</t>
  </si>
  <si>
    <t>HPE 30 OD 2.00</t>
  </si>
  <si>
    <t>SB20 OD</t>
  </si>
  <si>
    <t>Sigma 33 OD</t>
  </si>
  <si>
    <t>Sigma 38 OD</t>
  </si>
  <si>
    <t>Sun Fast 30 OD</t>
  </si>
  <si>
    <t>IRC 2025 One Design Application</t>
  </si>
  <si>
    <t>v. 241111</t>
  </si>
  <si>
    <t>Swedish version 25-1</t>
  </si>
  <si>
    <t>Fee SEK</t>
  </si>
  <si>
    <t>Ansökan ska göras i Mätbrevsportalen, https://matbrev.svensksegling.se där detta ifyllda formulär ska laddas upp. Formuläret MÅSTE sparas i samma format, *.xlsx. Betalning görs i Mätbrevsportalen</t>
  </si>
  <si>
    <t>SEK (betalas i mätbrevsportalen)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</si>
</sst>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4" formatCode="mm/yy"/>
    <numFmt numFmtId="165" formatCode="&quot;£&quot;#,##0.00"/>
    <numFmt numFmtId="166" formatCode="_-* #,##0\ &quot;kr&quot;_-;\-* #,##0\ &quot;kr&quot;_-;_-* &quot;-&quot;??\ &quot;kr&quot;_-;_-@_-"/>
  </numFmts>
  <fonts count="38" x14ac:knownFonts="1">
    <font>
      <sz val="10"/>
      <name val="Arial"/>
    </font>
    <font>
      <sz val="10"/>
      <name val="Arial"/>
      <family val="2"/>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sz val="10"/>
      <color indexed="41"/>
      <name val="Arial"/>
      <family val="2"/>
    </font>
    <font>
      <b/>
      <sz val="48"/>
      <name val="Arial"/>
      <family val="2"/>
    </font>
    <font>
      <b/>
      <sz val="11"/>
      <color theme="0"/>
      <name val="Arial"/>
      <family val="2"/>
    </font>
    <font>
      <b/>
      <sz val="11"/>
      <color theme="0" tint="-4.9989318521683403E-2"/>
      <name val="Arial"/>
      <family val="2"/>
    </font>
    <font>
      <b/>
      <sz val="48"/>
      <color theme="0" tint="-4.9989318521683403E-2"/>
      <name val="Arial"/>
      <family val="2"/>
    </font>
    <font>
      <b/>
      <sz val="20"/>
      <color theme="0" tint="-4.9989318521683403E-2"/>
      <name val="Arial"/>
      <family val="2"/>
    </font>
    <font>
      <sz val="8"/>
      <color rgb="FF000000"/>
      <name val="Tahoma"/>
      <family val="2"/>
    </font>
    <font>
      <sz val="10"/>
      <color rgb="FFFF0000"/>
      <name val="Arial"/>
      <family val="2"/>
    </font>
    <font>
      <sz val="9"/>
      <color rgb="FFFF0000"/>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alignment vertical="top"/>
      <protection locked="0"/>
    </xf>
    <xf numFmtId="44" fontId="37" fillId="0" borderId="0" applyFont="0" applyFill="0" applyBorder="0" applyAlignment="0" applyProtection="0"/>
  </cellStyleXfs>
  <cellXfs count="291">
    <xf numFmtId="0" fontId="0" fillId="0" borderId="0" xfId="0"/>
    <xf numFmtId="0" fontId="18" fillId="0" borderId="0" xfId="0" applyFont="1"/>
    <xf numFmtId="49" fontId="23" fillId="0" borderId="0" xfId="0" applyNumberFormat="1" applyFont="1" applyAlignment="1">
      <alignment horizontal="center" vertical="center"/>
    </xf>
    <xf numFmtId="49" fontId="23" fillId="0" borderId="0" xfId="0" applyNumberFormat="1" applyFont="1" applyAlignment="1">
      <alignment vertical="center"/>
    </xf>
    <xf numFmtId="2" fontId="2" fillId="0" borderId="0" xfId="0" applyNumberFormat="1" applyFont="1" applyAlignment="1">
      <alignment horizontal="right"/>
    </xf>
    <xf numFmtId="0" fontId="2" fillId="0" borderId="0" xfId="0" applyFont="1"/>
    <xf numFmtId="2" fontId="18" fillId="0" borderId="0" xfId="0" applyNumberFormat="1" applyFont="1" applyAlignment="1">
      <alignment horizontal="right"/>
    </xf>
    <xf numFmtId="0" fontId="4" fillId="0" borderId="0" xfId="0" applyFont="1"/>
    <xf numFmtId="0" fontId="10" fillId="0" borderId="0" xfId="0" applyFont="1"/>
    <xf numFmtId="49" fontId="24" fillId="0" borderId="0" xfId="0" applyNumberFormat="1" applyFont="1" applyAlignment="1">
      <alignment vertical="center"/>
    </xf>
    <xf numFmtId="2" fontId="24" fillId="0" borderId="0" xfId="0" applyNumberFormat="1" applyFont="1" applyAlignment="1">
      <alignment horizontal="left" vertical="center"/>
    </xf>
    <xf numFmtId="49" fontId="24" fillId="0" borderId="0" xfId="0" applyNumberFormat="1" applyFont="1" applyAlignment="1">
      <alignment horizontal="center" vertical="center"/>
    </xf>
    <xf numFmtId="0" fontId="25"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2" fillId="0" borderId="0" xfId="0" applyFont="1" applyAlignment="1">
      <alignment horizontal="left" vertical="top" wrapText="1"/>
    </xf>
    <xf numFmtId="49" fontId="7" fillId="0" borderId="0" xfId="0" applyNumberFormat="1" applyFont="1" applyAlignment="1">
      <alignment horizontal="left"/>
    </xf>
    <xf numFmtId="0" fontId="0" fillId="0" borderId="0" xfId="0" applyAlignment="1">
      <alignment vertical="center"/>
    </xf>
    <xf numFmtId="0" fontId="4" fillId="0" borderId="0" xfId="0" applyFont="1" applyAlignment="1">
      <alignment vertical="center"/>
    </xf>
    <xf numFmtId="165" fontId="22" fillId="0" borderId="0" xfId="0" applyNumberFormat="1" applyFont="1" applyAlignment="1">
      <alignment horizontal="left" vertical="center" wrapText="1"/>
    </xf>
    <xf numFmtId="0" fontId="0" fillId="0" borderId="2" xfId="0" applyBorder="1" applyAlignment="1">
      <alignment vertical="center"/>
    </xf>
    <xf numFmtId="0" fontId="4"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1" fontId="0" fillId="0" borderId="0" xfId="0" applyNumberFormat="1" applyAlignment="1" applyProtection="1">
      <alignment vertical="center"/>
      <protection locked="0"/>
    </xf>
    <xf numFmtId="49" fontId="1" fillId="0" borderId="0" xfId="0" applyNumberFormat="1" applyFont="1"/>
    <xf numFmtId="0" fontId="1" fillId="0" borderId="0" xfId="0" applyFont="1" applyAlignment="1">
      <alignment horizontal="left"/>
    </xf>
    <xf numFmtId="49" fontId="1" fillId="0" borderId="0" xfId="0" applyNumberFormat="1" applyFont="1" applyAlignment="1">
      <alignment horizontal="left"/>
    </xf>
    <xf numFmtId="49" fontId="26" fillId="0" borderId="0" xfId="0" applyNumberFormat="1" applyFont="1" applyAlignment="1">
      <alignment horizontal="left"/>
    </xf>
    <xf numFmtId="49" fontId="26" fillId="0" borderId="0" xfId="0" applyNumberFormat="1" applyFont="1"/>
    <xf numFmtId="0" fontId="0" fillId="0" borderId="0" xfId="0" applyAlignment="1" applyProtection="1">
      <alignment vertical="center"/>
      <protection locked="0"/>
    </xf>
    <xf numFmtId="0" fontId="23" fillId="0" borderId="0" xfId="0" applyFont="1" applyAlignment="1">
      <alignment vertical="center"/>
    </xf>
    <xf numFmtId="49" fontId="27" fillId="0" borderId="0" xfId="0" applyNumberFormat="1" applyFont="1" applyAlignment="1">
      <alignment vertical="center"/>
    </xf>
    <xf numFmtId="0" fontId="5" fillId="0" borderId="0" xfId="0" applyFont="1" applyAlignment="1">
      <alignment vertical="center"/>
    </xf>
    <xf numFmtId="49" fontId="4" fillId="0" borderId="7" xfId="0" applyNumberFormat="1" applyFont="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10" fillId="0" borderId="0" xfId="0" applyFont="1" applyAlignment="1">
      <alignment vertical="center"/>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18" fillId="0" borderId="0" xfId="0" applyFont="1" applyProtection="1">
      <protection locked="0"/>
    </xf>
    <xf numFmtId="0" fontId="29" fillId="0" borderId="0" xfId="0" applyFont="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28" fillId="3" borderId="0" xfId="0" applyFont="1" applyFill="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Alignment="1">
      <alignment horizontal="right" vertical="center"/>
    </xf>
    <xf numFmtId="0" fontId="2" fillId="3" borderId="0" xfId="0" applyFont="1" applyFill="1" applyAlignment="1">
      <alignment horizontal="right" vertical="center"/>
    </xf>
    <xf numFmtId="49" fontId="15" fillId="3" borderId="5" xfId="1" applyNumberFormat="1" applyFill="1" applyBorder="1" applyAlignment="1" applyProtection="1">
      <alignment vertical="center"/>
      <protection locked="0"/>
    </xf>
    <xf numFmtId="49" fontId="15" fillId="3" borderId="6" xfId="1" applyNumberFormat="1" applyFill="1" applyBorder="1" applyAlignment="1" applyProtection="1">
      <alignment vertical="center"/>
      <protection locked="0"/>
    </xf>
    <xf numFmtId="0" fontId="2" fillId="3" borderId="0" xfId="0" applyFont="1" applyFill="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Alignment="1" applyProtection="1">
      <alignment vertical="center"/>
      <protection locked="0"/>
    </xf>
    <xf numFmtId="0" fontId="6" fillId="3" borderId="0" xfId="0" applyFont="1" applyFill="1" applyAlignment="1">
      <alignment horizontal="right" vertical="center"/>
    </xf>
    <xf numFmtId="0" fontId="13" fillId="3" borderId="0" xfId="0" applyFont="1" applyFill="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center" vertical="center"/>
    </xf>
    <xf numFmtId="0" fontId="4" fillId="3" borderId="0" xfId="0" applyFont="1" applyFill="1" applyAlignment="1">
      <alignment horizontal="left" vertical="center" wrapText="1"/>
    </xf>
    <xf numFmtId="0" fontId="0" fillId="3" borderId="0" xfId="0" applyFill="1" applyAlignment="1">
      <alignment vertical="center"/>
    </xf>
    <xf numFmtId="0" fontId="0" fillId="3" borderId="4" xfId="0" applyFill="1" applyBorder="1" applyAlignment="1">
      <alignment vertical="center"/>
    </xf>
    <xf numFmtId="49" fontId="3" fillId="3" borderId="0" xfId="0" applyNumberFormat="1" applyFont="1" applyFill="1" applyAlignment="1">
      <alignmen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164" fontId="2" fillId="3" borderId="0" xfId="0" applyNumberFormat="1" applyFont="1" applyFill="1" applyAlignment="1">
      <alignment horizontal="left" vertical="center"/>
    </xf>
    <xf numFmtId="164" fontId="14" fillId="3" borderId="4" xfId="0" applyNumberFormat="1" applyFont="1" applyFill="1" applyBorder="1" applyAlignment="1">
      <alignment horizontal="left" vertical="center"/>
    </xf>
    <xf numFmtId="164" fontId="14" fillId="3" borderId="4" xfId="0" applyNumberFormat="1" applyFont="1" applyFill="1" applyBorder="1" applyAlignment="1">
      <alignment vertical="center"/>
    </xf>
    <xf numFmtId="0" fontId="2" fillId="3" borderId="0" xfId="0" applyFont="1" applyFill="1" applyAlignment="1" applyProtection="1">
      <alignment vertical="center"/>
      <protection locked="0"/>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2" fillId="3" borderId="4" xfId="0" applyFont="1" applyFill="1" applyBorder="1" applyAlignment="1">
      <alignment vertical="center"/>
    </xf>
    <xf numFmtId="4" fontId="2" fillId="3" borderId="0" xfId="0" applyNumberFormat="1" applyFont="1" applyFill="1" applyAlignment="1">
      <alignment horizontal="right" vertical="center"/>
    </xf>
    <xf numFmtId="0" fontId="21" fillId="3" borderId="0" xfId="0" applyFont="1" applyFill="1" applyAlignment="1">
      <alignment vertical="center"/>
    </xf>
    <xf numFmtId="0" fontId="0" fillId="0" borderId="8" xfId="0" applyBorder="1" applyAlignment="1">
      <alignment vertical="center" wrapText="1"/>
    </xf>
    <xf numFmtId="0" fontId="0" fillId="0" borderId="0" xfId="0"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5" fillId="4"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Alignment="1">
      <alignment horizontal="righ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4" fontId="3" fillId="3" borderId="13" xfId="0" applyNumberFormat="1" applyFont="1" applyFill="1" applyBorder="1" applyAlignment="1">
      <alignment horizontal="right" vertical="center"/>
    </xf>
    <xf numFmtId="0" fontId="2" fillId="3" borderId="14" xfId="0" applyFont="1" applyFill="1" applyBorder="1" applyAlignment="1">
      <alignment vertical="center"/>
    </xf>
    <xf numFmtId="0" fontId="0" fillId="3" borderId="15" xfId="0" applyFill="1" applyBorder="1" applyAlignment="1">
      <alignment vertical="center"/>
    </xf>
    <xf numFmtId="0" fontId="25" fillId="3" borderId="0" xfId="0" applyFont="1" applyFill="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 fillId="0" borderId="16" xfId="0" applyFont="1" applyBorder="1"/>
    <xf numFmtId="0" fontId="0" fillId="0" borderId="2" xfId="0" applyBorder="1"/>
    <xf numFmtId="0" fontId="0" fillId="0" borderId="3" xfId="0" applyBorder="1"/>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6" fillId="0" borderId="0" xfId="0" applyFont="1"/>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vertical="center"/>
    </xf>
    <xf numFmtId="0" fontId="1" fillId="0" borderId="0" xfId="0" applyFont="1" applyAlignment="1">
      <alignment vertical="center"/>
    </xf>
    <xf numFmtId="0" fontId="3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2" fillId="3" borderId="17" xfId="0" applyFont="1" applyFill="1" applyBorder="1" applyAlignment="1">
      <alignment horizontal="center" vertical="center" wrapText="1"/>
    </xf>
    <xf numFmtId="0" fontId="36" fillId="0" borderId="0" xfId="0" applyFont="1"/>
    <xf numFmtId="0" fontId="1" fillId="0" borderId="0" xfId="0" applyFont="1"/>
    <xf numFmtId="0" fontId="2" fillId="3" borderId="2" xfId="0" applyFont="1" applyFill="1" applyBorder="1" applyAlignment="1">
      <alignment vertical="center"/>
    </xf>
    <xf numFmtId="49" fontId="13" fillId="3" borderId="3" xfId="1" applyNumberFormat="1" applyFont="1" applyFill="1" applyBorder="1" applyAlignment="1" applyProtection="1">
      <alignment horizontal="left" vertical="center"/>
      <protection locked="0"/>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wrapText="1"/>
    </xf>
    <xf numFmtId="0" fontId="0" fillId="6" borderId="8" xfId="0" applyFill="1" applyBorder="1" applyAlignment="1">
      <alignment vertical="center"/>
    </xf>
    <xf numFmtId="0" fontId="1" fillId="6" borderId="0" xfId="0" applyFont="1" applyFill="1" applyAlignment="1">
      <alignment vertical="center"/>
    </xf>
    <xf numFmtId="0" fontId="0" fillId="6" borderId="0" xfId="0" applyFill="1" applyAlignment="1">
      <alignment vertical="center"/>
    </xf>
    <xf numFmtId="0" fontId="0" fillId="6" borderId="4" xfId="0" applyFill="1" applyBorder="1" applyAlignment="1">
      <alignment vertical="center"/>
    </xf>
    <xf numFmtId="0" fontId="1" fillId="3" borderId="0" xfId="0" applyFont="1" applyFill="1" applyAlignment="1">
      <alignment horizontal="right" vertical="center"/>
    </xf>
    <xf numFmtId="166" fontId="3" fillId="2" borderId="1" xfId="2" applyNumberFormat="1" applyFont="1" applyFill="1" applyBorder="1" applyAlignment="1">
      <alignment horizontal="right" vertical="center"/>
    </xf>
    <xf numFmtId="166" fontId="5" fillId="0" borderId="1" xfId="2" applyNumberFormat="1" applyFont="1" applyBorder="1" applyAlignment="1">
      <alignment horizontal="center" vertical="center"/>
    </xf>
    <xf numFmtId="166" fontId="4" fillId="0" borderId="5" xfId="2" applyNumberFormat="1" applyFont="1" applyBorder="1" applyAlignment="1">
      <alignment vertical="center"/>
    </xf>
    <xf numFmtId="0" fontId="1" fillId="0" borderId="5" xfId="0" applyFont="1" applyBorder="1" applyAlignment="1">
      <alignment vertical="center"/>
    </xf>
    <xf numFmtId="2" fontId="0" fillId="0" borderId="0" xfId="0" applyNumberFormat="1" applyAlignment="1">
      <alignment vertical="center"/>
    </xf>
    <xf numFmtId="166" fontId="0" fillId="0" borderId="0" xfId="2" applyNumberFormat="1" applyFont="1" applyBorder="1" applyAlignment="1">
      <alignment vertical="center"/>
    </xf>
    <xf numFmtId="49" fontId="6" fillId="0" borderId="10" xfId="0" applyNumberFormat="1" applyFont="1" applyBorder="1" applyAlignment="1" applyProtection="1">
      <alignment vertical="center"/>
      <protection locked="0"/>
    </xf>
    <xf numFmtId="49" fontId="0" fillId="0" borderId="18"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49" fontId="2" fillId="0" borderId="10" xfId="0" applyNumberFormat="1" applyFont="1" applyBorder="1" applyAlignment="1" applyProtection="1">
      <alignment vertical="center"/>
      <protection locked="0"/>
    </xf>
    <xf numFmtId="49" fontId="2" fillId="0" borderId="18"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6" fillId="0" borderId="17"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0" fontId="1" fillId="5" borderId="10" xfId="0" applyFont="1" applyFill="1" applyBorder="1" applyAlignment="1" applyProtection="1">
      <alignment horizontal="left" vertical="center"/>
      <protection locked="0"/>
    </xf>
    <xf numFmtId="0" fontId="1" fillId="5" borderId="18" xfId="0" applyFont="1" applyFill="1" applyBorder="1" applyAlignment="1" applyProtection="1">
      <alignment horizontal="left" vertical="center"/>
      <protection locked="0"/>
    </xf>
    <xf numFmtId="0" fontId="1" fillId="5" borderId="11" xfId="0" applyFont="1" applyFill="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2" fillId="4" borderId="16" xfId="0" applyFont="1" applyFill="1" applyBorder="1" applyAlignment="1">
      <alignment vertical="center"/>
    </xf>
    <xf numFmtId="0" fontId="32" fillId="4" borderId="3" xfId="0" applyFont="1" applyFill="1" applyBorder="1" applyAlignment="1">
      <alignment vertical="center"/>
    </xf>
    <xf numFmtId="0" fontId="32" fillId="4" borderId="8" xfId="0" applyFont="1" applyFill="1" applyBorder="1" applyAlignment="1">
      <alignment vertical="center"/>
    </xf>
    <xf numFmtId="0" fontId="32" fillId="4" borderId="4" xfId="0" applyFont="1" applyFill="1" applyBorder="1" applyAlignment="1">
      <alignment vertical="center"/>
    </xf>
    <xf numFmtId="0" fontId="32" fillId="4" borderId="17" xfId="0" applyFont="1" applyFill="1" applyBorder="1" applyAlignment="1">
      <alignment vertical="center"/>
    </xf>
    <xf numFmtId="0" fontId="32"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3" fillId="4" borderId="16"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4" xfId="0" applyNumberFormat="1"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1" fillId="3" borderId="8" xfId="0" applyFont="1" applyFill="1" applyBorder="1" applyAlignment="1">
      <alignment vertical="center" wrapText="1"/>
    </xf>
    <xf numFmtId="0" fontId="21" fillId="3" borderId="0" xfId="0" applyFont="1" applyFill="1" applyAlignment="1">
      <alignment vertical="center" wrapText="1"/>
    </xf>
    <xf numFmtId="0" fontId="1" fillId="0" borderId="8" xfId="0" applyFont="1" applyBorder="1" applyAlignment="1">
      <alignment horizontal="left" vertical="center"/>
    </xf>
    <xf numFmtId="0" fontId="1" fillId="0" borderId="4" xfId="0" applyFont="1" applyBorder="1" applyAlignment="1">
      <alignment horizontal="left" vertical="center"/>
    </xf>
    <xf numFmtId="49" fontId="12"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2" fillId="0" borderId="11" xfId="0" applyNumberFormat="1" applyFont="1" applyBorder="1" applyAlignment="1" applyProtection="1">
      <alignment vertical="center"/>
      <protection locked="0"/>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14" fontId="25" fillId="2" borderId="10"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0" fillId="3" borderId="18" xfId="0" applyNumberFormat="1" applyFill="1" applyBorder="1" applyAlignment="1" applyProtection="1">
      <alignment vertical="center"/>
      <protection locked="0"/>
    </xf>
    <xf numFmtId="49" fontId="0" fillId="3" borderId="11" xfId="0" applyNumberFormat="1" applyFill="1" applyBorder="1" applyAlignment="1" applyProtection="1">
      <alignment vertical="center"/>
      <protection locked="0"/>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4" xfId="0" applyFont="1" applyFill="1" applyBorder="1" applyAlignment="1">
      <alignment horizontal="left" vertical="center" wrapText="1"/>
    </xf>
    <xf numFmtId="165" fontId="22" fillId="0" borderId="0" xfId="0" applyNumberFormat="1" applyFont="1" applyAlignment="1">
      <alignment horizontal="left" vertical="center" wrapText="1"/>
    </xf>
    <xf numFmtId="0" fontId="20" fillId="3" borderId="16" xfId="0" applyFont="1" applyFill="1" applyBorder="1" applyAlignment="1">
      <alignment vertical="center"/>
    </xf>
    <xf numFmtId="0" fontId="20" fillId="3" borderId="2" xfId="0" applyFont="1" applyFill="1" applyBorder="1" applyAlignment="1">
      <alignment vertical="center"/>
    </xf>
    <xf numFmtId="0" fontId="20" fillId="3" borderId="17" xfId="0" applyFont="1" applyFill="1" applyBorder="1" applyAlignment="1">
      <alignment vertical="center"/>
    </xf>
    <xf numFmtId="0" fontId="20" fillId="3" borderId="6" xfId="0" applyFont="1" applyFill="1" applyBorder="1" applyAlignment="1">
      <alignment vertical="center"/>
    </xf>
    <xf numFmtId="0" fontId="21" fillId="3" borderId="8" xfId="0" applyFont="1" applyFill="1" applyBorder="1" applyAlignment="1">
      <alignment vertical="center"/>
    </xf>
    <xf numFmtId="0" fontId="21" fillId="3" borderId="0" xfId="0" applyFont="1" applyFill="1" applyAlignment="1">
      <alignment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16" fillId="3" borderId="8" xfId="0" applyFont="1" applyFill="1" applyBorder="1" applyAlignment="1">
      <alignment vertical="center"/>
    </xf>
    <xf numFmtId="0" fontId="16" fillId="3" borderId="0" xfId="0" applyFont="1" applyFill="1" applyAlignment="1">
      <alignment vertical="center"/>
    </xf>
    <xf numFmtId="49" fontId="2" fillId="6" borderId="16" xfId="0" applyNumberFormat="1" applyFont="1" applyFill="1" applyBorder="1" applyAlignment="1" applyProtection="1">
      <alignment horizontal="left" vertical="top" wrapText="1"/>
      <protection locked="0"/>
    </xf>
    <xf numFmtId="49" fontId="2" fillId="6" borderId="2" xfId="0" applyNumberFormat="1" applyFont="1" applyFill="1" applyBorder="1" applyAlignment="1" applyProtection="1">
      <alignment horizontal="left" vertical="top" wrapText="1"/>
      <protection locked="0"/>
    </xf>
    <xf numFmtId="49" fontId="2" fillId="6" borderId="3" xfId="0" applyNumberFormat="1"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0" xfId="0" applyNumberFormat="1" applyFont="1" applyFill="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17"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49" fontId="6" fillId="0" borderId="17" xfId="0" applyNumberFormat="1" applyFon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0" fillId="0" borderId="10" xfId="0" applyNumberFormat="1" applyBorder="1" applyAlignment="1" applyProtection="1">
      <alignment vertical="center"/>
      <protection locked="0"/>
    </xf>
    <xf numFmtId="49" fontId="15" fillId="0" borderId="10" xfId="1" applyNumberFormat="1" applyFill="1" applyBorder="1" applyAlignment="1" applyProtection="1">
      <alignment vertical="center"/>
      <protection locked="0"/>
    </xf>
    <xf numFmtId="49" fontId="15" fillId="0" borderId="18" xfId="1" applyNumberFormat="1" applyFill="1" applyBorder="1" applyAlignment="1" applyProtection="1">
      <alignment vertical="center"/>
      <protection locked="0"/>
    </xf>
    <xf numFmtId="49" fontId="15" fillId="0" borderId="11" xfId="1" applyNumberFormat="1" applyFill="1" applyBorder="1" applyAlignment="1" applyProtection="1">
      <alignment vertical="center"/>
      <protection locked="0"/>
    </xf>
    <xf numFmtId="0" fontId="2" fillId="3" borderId="9" xfId="0" applyFont="1" applyFill="1" applyBorder="1" applyAlignment="1">
      <alignment vertical="center" wrapText="1"/>
    </xf>
    <xf numFmtId="0" fontId="30" fillId="4" borderId="10"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1" xfId="0" applyFont="1" applyFill="1" applyBorder="1" applyAlignment="1">
      <alignment horizontal="center" vertical="center"/>
    </xf>
    <xf numFmtId="49" fontId="2" fillId="3" borderId="0" xfId="0" applyNumberFormat="1" applyFont="1" applyFill="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2" fillId="3" borderId="8" xfId="0" applyFont="1" applyFill="1" applyBorder="1" applyAlignment="1">
      <alignment horizontal="right" vertical="center"/>
    </xf>
    <xf numFmtId="0" fontId="2" fillId="3" borderId="0" xfId="0" applyFont="1" applyFill="1" applyAlignment="1">
      <alignment horizontal="right" vertical="center"/>
    </xf>
    <xf numFmtId="0" fontId="2" fillId="3" borderId="4" xfId="0" applyFont="1" applyFill="1" applyBorder="1" applyAlignment="1">
      <alignment horizontal="right" vertical="center"/>
    </xf>
    <xf numFmtId="0" fontId="2" fillId="0" borderId="1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6" fillId="0" borderId="8" xfId="0" applyFont="1" applyBorder="1" applyAlignment="1">
      <alignment vertical="center" wrapText="1"/>
    </xf>
    <xf numFmtId="0" fontId="16" fillId="0" borderId="0" xfId="0" applyFont="1" applyAlignment="1">
      <alignment vertical="center" wrapText="1"/>
    </xf>
    <xf numFmtId="0" fontId="16" fillId="0" borderId="4" xfId="0" applyFont="1" applyBorder="1" applyAlignment="1">
      <alignment vertical="center" wrapText="1"/>
    </xf>
    <xf numFmtId="0" fontId="16" fillId="0" borderId="17"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cellXfs>
  <cellStyles count="3">
    <cellStyle name="Hyperlänk" xfId="1" builtinId="8"/>
    <cellStyle name="Normal" xfId="0" builtinId="0"/>
    <cellStyle name="Valuta"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36" dropStyle="combo" dx="25" fmlaLink="$B$95" fmlaRange="Designs!$B$4:$B$39" noThreeD="1" sel="1" val="0"/>
</file>

<file path=xl/ctrlProps/ctrlProp2.xml><?xml version="1.0" encoding="utf-8"?>
<formControlPr xmlns="http://schemas.microsoft.com/office/spreadsheetml/2009/9/main" objectType="CheckBox" fmlaLink="$E$115" lockText="1" noThreeD="1"/>
</file>

<file path=xl/ctrlProps/ctrlProp3.xml><?xml version="1.0" encoding="utf-8"?>
<formControlPr xmlns="http://schemas.microsoft.com/office/spreadsheetml/2009/9/main" objectType="Drop" dropLines="3" dropStyle="combo" dx="25" fmlaLink="$E$107" fmlaRange="$B$107:$B$109"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2</xdr:row>
      <xdr:rowOff>227565</xdr:rowOff>
    </xdr:from>
    <xdr:to>
      <xdr:col>1</xdr:col>
      <xdr:colOff>1958340</xdr:colOff>
      <xdr:row>7</xdr:row>
      <xdr:rowOff>54375</xdr:rowOff>
    </xdr:to>
    <xdr:pic>
      <xdr:nvPicPr>
        <xdr:cNvPr id="1116" name="Picture 2">
          <a:extLst>
            <a:ext uri="{FF2B5EF4-FFF2-40B4-BE49-F238E27FC236}">
              <a16:creationId xmlns:a16="http://schemas.microsoft.com/office/drawing/2014/main" id="{00000000-0008-0000-0000-00005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300" y="621265"/>
          <a:ext cx="1790700" cy="89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20</xdr:row>
          <xdr:rowOff>30480</xdr:rowOff>
        </xdr:from>
        <xdr:to>
          <xdr:col>7</xdr:col>
          <xdr:colOff>510540</xdr:colOff>
          <xdr:row>20</xdr:row>
          <xdr:rowOff>297180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54</xdr:row>
          <xdr:rowOff>76200</xdr:rowOff>
        </xdr:from>
        <xdr:to>
          <xdr:col>2</xdr:col>
          <xdr:colOff>281940</xdr:colOff>
          <xdr:row>55</xdr:row>
          <xdr:rowOff>106680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I AGREE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7620</xdr:rowOff>
        </xdr:from>
        <xdr:to>
          <xdr:col>7</xdr:col>
          <xdr:colOff>563880</xdr:colOff>
          <xdr:row>13</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O117"/>
  <sheetViews>
    <sheetView showGridLines="0" tabSelected="1" workbookViewId="0">
      <selection activeCell="D14" sqref="D14:H14"/>
    </sheetView>
  </sheetViews>
  <sheetFormatPr defaultColWidth="9.21875" defaultRowHeight="15.75" customHeight="1" x14ac:dyDescent="0.25"/>
  <cols>
    <col min="1" max="1" width="3" style="20" customWidth="1"/>
    <col min="2" max="2" width="30.21875" style="20" bestFit="1" customWidth="1"/>
    <col min="3" max="5" width="9.21875" style="20"/>
    <col min="6" max="6" width="9.77734375" style="20" bestFit="1" customWidth="1"/>
    <col min="7" max="7" width="10.21875" style="20" customWidth="1"/>
    <col min="8" max="8" width="9.77734375" style="20" customWidth="1"/>
    <col min="9" max="16384" width="9.21875" style="20"/>
  </cols>
  <sheetData>
    <row r="1" spans="1:13" ht="15.75" customHeight="1" x14ac:dyDescent="0.25">
      <c r="A1" s="187" t="s">
        <v>165</v>
      </c>
      <c r="B1" s="188"/>
      <c r="C1" s="188"/>
      <c r="D1" s="188"/>
      <c r="E1" s="188"/>
      <c r="F1" s="188"/>
      <c r="G1" s="188"/>
      <c r="H1" s="189"/>
      <c r="I1" s="171" t="s">
        <v>121</v>
      </c>
      <c r="J1" s="172"/>
      <c r="M1" s="114" t="s">
        <v>166</v>
      </c>
    </row>
    <row r="2" spans="1:13" ht="15.75" customHeight="1" x14ac:dyDescent="0.25">
      <c r="A2" s="190"/>
      <c r="B2" s="191"/>
      <c r="C2" s="191"/>
      <c r="D2" s="191"/>
      <c r="E2" s="191"/>
      <c r="F2" s="191"/>
      <c r="G2" s="191"/>
      <c r="H2" s="192"/>
      <c r="I2" s="173"/>
      <c r="J2" s="174"/>
    </row>
    <row r="3" spans="1:13" ht="22.5" customHeight="1" x14ac:dyDescent="0.25">
      <c r="A3" s="90"/>
      <c r="B3" s="127"/>
      <c r="C3" s="128" t="s">
        <v>167</v>
      </c>
      <c r="D3" s="129"/>
      <c r="E3" s="129"/>
      <c r="F3" s="129"/>
      <c r="G3" s="129"/>
      <c r="H3" s="130"/>
      <c r="I3" s="173"/>
      <c r="J3" s="174"/>
      <c r="M3" s="114"/>
    </row>
    <row r="4" spans="1:13" ht="15.75" customHeight="1" x14ac:dyDescent="0.25">
      <c r="A4" s="91"/>
      <c r="B4" s="141"/>
      <c r="C4" s="142"/>
      <c r="D4" s="142"/>
      <c r="E4" s="142"/>
      <c r="F4" s="142"/>
      <c r="G4" s="142"/>
      <c r="H4" s="143"/>
      <c r="I4" s="175"/>
      <c r="J4" s="176"/>
      <c r="M4" s="114"/>
    </row>
    <row r="5" spans="1:13" ht="15.75" customHeight="1" x14ac:dyDescent="0.25">
      <c r="A5" s="91"/>
      <c r="C5" s="200"/>
      <c r="D5" s="200"/>
      <c r="E5" s="200"/>
      <c r="F5" s="200"/>
      <c r="G5" s="200"/>
      <c r="H5" s="201"/>
      <c r="I5" s="49"/>
      <c r="J5" s="49"/>
      <c r="M5" s="114"/>
    </row>
    <row r="6" spans="1:13" ht="15.75" customHeight="1" x14ac:dyDescent="0.25">
      <c r="A6" s="91"/>
      <c r="B6" s="45"/>
      <c r="C6" s="46"/>
      <c r="D6" s="46"/>
      <c r="E6" s="46"/>
      <c r="F6" s="46"/>
      <c r="G6" s="46"/>
      <c r="H6" s="47"/>
      <c r="I6" s="49"/>
      <c r="J6" s="49"/>
    </row>
    <row r="7" spans="1:13" ht="15.75" customHeight="1" x14ac:dyDescent="0.25">
      <c r="A7" s="91"/>
      <c r="B7" s="45"/>
      <c r="C7" s="46"/>
      <c r="D7" s="46"/>
      <c r="E7" s="46"/>
      <c r="F7" s="46"/>
      <c r="G7" s="46"/>
      <c r="H7" s="47"/>
      <c r="I7" s="49"/>
      <c r="J7" s="49"/>
    </row>
    <row r="8" spans="1:13" ht="20.25" customHeight="1" x14ac:dyDescent="0.25">
      <c r="A8" s="91"/>
      <c r="H8" s="26"/>
    </row>
    <row r="9" spans="1:13" ht="15.75" customHeight="1" x14ac:dyDescent="0.25">
      <c r="A9" s="92"/>
      <c r="B9" s="144" t="s">
        <v>141</v>
      </c>
      <c r="C9" s="145"/>
      <c r="D9" s="145"/>
      <c r="E9" s="145"/>
      <c r="F9" s="145"/>
      <c r="G9" s="145"/>
      <c r="H9" s="146"/>
    </row>
    <row r="10" spans="1:13" ht="15.75" customHeight="1" x14ac:dyDescent="0.25">
      <c r="A10" s="92"/>
      <c r="B10" s="204" t="s">
        <v>95</v>
      </c>
      <c r="C10" s="205"/>
      <c r="D10" s="205"/>
      <c r="E10" s="205"/>
      <c r="F10" s="205"/>
      <c r="G10" s="205"/>
      <c r="H10" s="206"/>
    </row>
    <row r="11" spans="1:13" ht="15.75" customHeight="1" x14ac:dyDescent="0.25">
      <c r="A11" s="92"/>
      <c r="B11" s="204" t="s">
        <v>58</v>
      </c>
      <c r="C11" s="205"/>
      <c r="D11" s="205"/>
      <c r="E11" s="205"/>
      <c r="F11" s="205"/>
      <c r="G11" s="205"/>
      <c r="H11" s="206"/>
    </row>
    <row r="12" spans="1:13" ht="15.75" customHeight="1" x14ac:dyDescent="0.25">
      <c r="A12" s="92"/>
      <c r="B12" s="116"/>
      <c r="C12" s="117"/>
      <c r="D12" s="117"/>
      <c r="E12" s="117"/>
      <c r="F12" s="117"/>
      <c r="G12" s="117"/>
      <c r="H12" s="118"/>
    </row>
    <row r="13" spans="1:13" ht="19.05" customHeight="1" x14ac:dyDescent="0.25">
      <c r="A13" s="92"/>
      <c r="B13" s="207" t="s">
        <v>52</v>
      </c>
      <c r="C13" s="208"/>
      <c r="D13" s="208"/>
      <c r="E13" s="208"/>
      <c r="F13" s="208"/>
      <c r="G13" s="87"/>
      <c r="H13" s="119"/>
    </row>
    <row r="14" spans="1:13" ht="15.75" customHeight="1" x14ac:dyDescent="0.25">
      <c r="A14" s="92"/>
      <c r="B14" s="209" t="s">
        <v>148</v>
      </c>
      <c r="C14" s="210"/>
      <c r="D14" s="162"/>
      <c r="E14" s="163"/>
      <c r="F14" s="163"/>
      <c r="G14" s="163"/>
      <c r="H14" s="164"/>
    </row>
    <row r="15" spans="1:13" ht="15.75" customHeight="1" x14ac:dyDescent="0.25">
      <c r="A15" s="92"/>
      <c r="B15" s="165" t="s">
        <v>149</v>
      </c>
      <c r="C15" s="166"/>
      <c r="D15" s="166"/>
      <c r="E15" s="166"/>
      <c r="F15" s="166"/>
      <c r="G15" s="166"/>
      <c r="H15" s="167"/>
    </row>
    <row r="16" spans="1:13" ht="21.45" customHeight="1" x14ac:dyDescent="0.25">
      <c r="A16" s="92"/>
      <c r="B16" s="168"/>
      <c r="C16" s="169"/>
      <c r="D16" s="169"/>
      <c r="E16" s="169"/>
      <c r="F16" s="169"/>
      <c r="G16" s="169"/>
      <c r="H16" s="170"/>
    </row>
    <row r="17" spans="1:15" ht="15.75" customHeight="1" x14ac:dyDescent="0.25">
      <c r="A17" s="92"/>
      <c r="B17" s="193" t="s">
        <v>119</v>
      </c>
      <c r="C17" s="194"/>
      <c r="D17" s="194"/>
      <c r="E17" s="194"/>
      <c r="F17" s="194"/>
      <c r="G17" s="194"/>
      <c r="H17" s="195"/>
    </row>
    <row r="18" spans="1:15" ht="15.75" customHeight="1" x14ac:dyDescent="0.25">
      <c r="A18" s="92"/>
      <c r="B18" s="50" t="s">
        <v>135</v>
      </c>
      <c r="C18" s="150"/>
      <c r="D18" s="151"/>
      <c r="E18" s="151"/>
      <c r="F18" s="151"/>
      <c r="G18" s="151"/>
      <c r="H18" s="152"/>
    </row>
    <row r="19" spans="1:15" ht="15.75" customHeight="1" x14ac:dyDescent="0.25">
      <c r="A19" s="92"/>
      <c r="B19" s="50" t="s">
        <v>136</v>
      </c>
      <c r="C19" s="153"/>
      <c r="D19" s="154"/>
      <c r="E19" s="184" t="s">
        <v>1</v>
      </c>
      <c r="F19" s="185"/>
      <c r="G19" s="185"/>
      <c r="H19" s="186"/>
    </row>
    <row r="20" spans="1:15" ht="15.75" customHeight="1" x14ac:dyDescent="0.25">
      <c r="A20" s="92"/>
      <c r="B20" s="51" t="s">
        <v>129</v>
      </c>
      <c r="C20" s="202"/>
      <c r="D20" s="203"/>
      <c r="E20" s="196" t="s">
        <v>2</v>
      </c>
      <c r="F20" s="197"/>
      <c r="G20" s="198"/>
      <c r="H20" s="199"/>
    </row>
    <row r="21" spans="1:15" ht="25.5" customHeight="1" x14ac:dyDescent="0.25">
      <c r="A21" s="92"/>
      <c r="B21" s="157" t="s">
        <v>115</v>
      </c>
      <c r="C21" s="158"/>
      <c r="D21" s="158"/>
      <c r="E21" s="181"/>
      <c r="F21" s="182"/>
      <c r="G21" s="182"/>
      <c r="H21" s="183"/>
    </row>
    <row r="22" spans="1:15" ht="15.75" customHeight="1" x14ac:dyDescent="0.25">
      <c r="A22" s="92"/>
      <c r="B22" s="52" t="s">
        <v>3</v>
      </c>
      <c r="C22" s="155"/>
      <c r="D22" s="156"/>
      <c r="E22" s="177" t="s">
        <v>120</v>
      </c>
      <c r="F22" s="177"/>
      <c r="G22" s="177"/>
      <c r="H22" s="178"/>
    </row>
    <row r="23" spans="1:15" ht="15.75" customHeight="1" x14ac:dyDescent="0.25">
      <c r="A23" s="92"/>
      <c r="B23" s="51"/>
      <c r="C23" s="53"/>
      <c r="D23" s="53"/>
      <c r="E23" s="179"/>
      <c r="F23" s="179"/>
      <c r="G23" s="179"/>
      <c r="H23" s="180"/>
    </row>
    <row r="24" spans="1:15" ht="15.75" customHeight="1" x14ac:dyDescent="0.25">
      <c r="A24" s="92"/>
      <c r="B24" s="159" t="s">
        <v>92</v>
      </c>
      <c r="C24" s="160"/>
      <c r="D24" s="160"/>
      <c r="E24" s="160"/>
      <c r="F24" s="160"/>
      <c r="G24" s="160"/>
      <c r="H24" s="161"/>
    </row>
    <row r="25" spans="1:15" ht="15.75" customHeight="1" x14ac:dyDescent="0.25">
      <c r="A25" s="92"/>
      <c r="B25" s="54" t="s">
        <v>4</v>
      </c>
      <c r="C25" s="147"/>
      <c r="D25" s="148"/>
      <c r="E25" s="148"/>
      <c r="F25" s="148"/>
      <c r="G25" s="148"/>
      <c r="H25" s="149"/>
    </row>
    <row r="26" spans="1:15" ht="15.75" customHeight="1" x14ac:dyDescent="0.25">
      <c r="A26" s="92"/>
      <c r="B26" s="54" t="s">
        <v>5</v>
      </c>
      <c r="C26" s="138"/>
      <c r="D26" s="139"/>
      <c r="E26" s="139"/>
      <c r="F26" s="139"/>
      <c r="G26" s="139"/>
      <c r="H26" s="140"/>
    </row>
    <row r="27" spans="1:15" ht="15.75" customHeight="1" x14ac:dyDescent="0.25">
      <c r="A27" s="92"/>
      <c r="B27" s="55" t="s">
        <v>6</v>
      </c>
      <c r="C27" s="211"/>
      <c r="D27" s="212"/>
      <c r="E27" s="212"/>
      <c r="F27" s="212"/>
      <c r="G27" s="212"/>
      <c r="H27" s="213"/>
    </row>
    <row r="28" spans="1:15" ht="15.75" customHeight="1" x14ac:dyDescent="0.25">
      <c r="A28" s="92"/>
      <c r="B28" s="56" t="s">
        <v>7</v>
      </c>
      <c r="C28" s="138"/>
      <c r="D28" s="139"/>
      <c r="E28" s="139"/>
      <c r="F28" s="139"/>
      <c r="G28" s="139"/>
      <c r="H28" s="140"/>
    </row>
    <row r="29" spans="1:15" ht="15.75" customHeight="1" x14ac:dyDescent="0.25">
      <c r="A29" s="92"/>
      <c r="B29" s="56" t="s">
        <v>8</v>
      </c>
      <c r="C29" s="138"/>
      <c r="D29" s="139"/>
      <c r="E29" s="139"/>
      <c r="F29" s="139"/>
      <c r="G29" s="139"/>
      <c r="H29" s="140"/>
    </row>
    <row r="30" spans="1:15" ht="15.75" customHeight="1" x14ac:dyDescent="0.25">
      <c r="A30" s="92"/>
      <c r="B30" s="56" t="s">
        <v>9</v>
      </c>
      <c r="C30" s="138"/>
      <c r="D30" s="139"/>
      <c r="E30" s="139"/>
      <c r="F30" s="139"/>
      <c r="G30" s="139"/>
      <c r="H30" s="140"/>
      <c r="O30" s="20" t="s">
        <v>37</v>
      </c>
    </row>
    <row r="31" spans="1:15" ht="15.75" customHeight="1" x14ac:dyDescent="0.25">
      <c r="A31" s="92"/>
      <c r="B31" s="56" t="s">
        <v>10</v>
      </c>
      <c r="C31" s="138"/>
      <c r="D31" s="139"/>
      <c r="E31" s="139"/>
      <c r="F31" s="139"/>
      <c r="G31" s="139"/>
      <c r="H31" s="140"/>
    </row>
    <row r="32" spans="1:15" ht="15.75" customHeight="1" x14ac:dyDescent="0.25">
      <c r="A32" s="92"/>
      <c r="B32" s="56" t="s">
        <v>11</v>
      </c>
      <c r="C32" s="256"/>
      <c r="D32" s="257"/>
      <c r="E32" s="258"/>
      <c r="F32" s="57" t="s">
        <v>12</v>
      </c>
      <c r="G32" s="259"/>
      <c r="H32" s="140"/>
    </row>
    <row r="33" spans="1:8" ht="15.75" customHeight="1" x14ac:dyDescent="0.25">
      <c r="A33" s="92"/>
      <c r="B33" s="54" t="s">
        <v>157</v>
      </c>
      <c r="C33" s="138"/>
      <c r="D33" s="139"/>
      <c r="E33" s="140"/>
      <c r="F33" s="58" t="s">
        <v>14</v>
      </c>
      <c r="G33" s="225"/>
      <c r="H33" s="226"/>
    </row>
    <row r="34" spans="1:8" ht="15.75" customHeight="1" x14ac:dyDescent="0.25">
      <c r="A34" s="92"/>
      <c r="B34" s="56"/>
      <c r="C34" s="227"/>
      <c r="D34" s="227"/>
      <c r="E34" s="227"/>
      <c r="F34" s="125"/>
      <c r="G34" s="227"/>
      <c r="H34" s="228"/>
    </row>
    <row r="35" spans="1:8" ht="15.75" customHeight="1" x14ac:dyDescent="0.25">
      <c r="A35" s="92"/>
      <c r="B35" s="126" t="s">
        <v>158</v>
      </c>
      <c r="C35" s="260"/>
      <c r="D35" s="261"/>
      <c r="E35" s="261"/>
      <c r="F35" s="261"/>
      <c r="G35" s="261"/>
      <c r="H35" s="262"/>
    </row>
    <row r="36" spans="1:8" ht="15.75" customHeight="1" x14ac:dyDescent="0.25">
      <c r="A36" s="92"/>
      <c r="B36" s="120"/>
      <c r="C36" s="59"/>
      <c r="D36" s="59"/>
      <c r="E36" s="59"/>
      <c r="F36" s="59"/>
      <c r="G36" s="59"/>
      <c r="H36" s="60"/>
    </row>
    <row r="37" spans="1:8" ht="15.75" customHeight="1" x14ac:dyDescent="0.25">
      <c r="A37" s="92"/>
      <c r="B37" s="219" t="s">
        <v>156</v>
      </c>
      <c r="C37" s="220"/>
      <c r="D37" s="220"/>
      <c r="E37" s="220"/>
      <c r="F37" s="220"/>
      <c r="G37" s="220"/>
      <c r="H37" s="221"/>
    </row>
    <row r="38" spans="1:8" ht="15.75" customHeight="1" x14ac:dyDescent="0.25">
      <c r="A38" s="92"/>
      <c r="B38" s="282"/>
      <c r="C38" s="283"/>
      <c r="D38" s="283"/>
      <c r="E38" s="283"/>
      <c r="F38" s="283"/>
      <c r="G38" s="283"/>
      <c r="H38" s="284"/>
    </row>
    <row r="39" spans="1:8" ht="15.75" customHeight="1" x14ac:dyDescent="0.25">
      <c r="A39" s="92"/>
      <c r="B39" s="222" t="s">
        <v>93</v>
      </c>
      <c r="C39" s="223"/>
      <c r="D39" s="40"/>
      <c r="E39" s="222"/>
      <c r="F39" s="224"/>
      <c r="G39" s="123"/>
      <c r="H39" s="124"/>
    </row>
    <row r="40" spans="1:8" ht="15.75" customHeight="1" x14ac:dyDescent="0.25">
      <c r="A40" s="92"/>
      <c r="B40" s="56"/>
      <c r="C40" s="58"/>
      <c r="D40" s="58"/>
      <c r="E40" s="63"/>
      <c r="F40" s="63"/>
      <c r="G40" s="61"/>
      <c r="H40" s="62"/>
    </row>
    <row r="41" spans="1:8" ht="15.75" customHeight="1" x14ac:dyDescent="0.25">
      <c r="A41" s="92"/>
      <c r="B41" s="193" t="s">
        <v>16</v>
      </c>
      <c r="C41" s="194"/>
      <c r="D41" s="194"/>
      <c r="E41" s="194"/>
      <c r="F41" s="194"/>
      <c r="G41" s="194"/>
      <c r="H41" s="195"/>
    </row>
    <row r="42" spans="1:8" ht="15.75" customHeight="1" x14ac:dyDescent="0.25">
      <c r="A42" s="92"/>
      <c r="B42" s="229" t="s">
        <v>59</v>
      </c>
      <c r="C42" s="230"/>
      <c r="D42" s="230"/>
      <c r="E42" s="230"/>
      <c r="F42" s="230"/>
      <c r="G42" s="230"/>
      <c r="H42" s="231"/>
    </row>
    <row r="43" spans="1:8" s="12" customFormat="1" ht="21.75" customHeight="1" x14ac:dyDescent="0.25">
      <c r="A43" s="93"/>
      <c r="B43" s="232"/>
      <c r="C43" s="233"/>
      <c r="D43" s="233"/>
      <c r="E43" s="233"/>
      <c r="F43" s="233"/>
      <c r="G43" s="233"/>
      <c r="H43" s="234"/>
    </row>
    <row r="44" spans="1:8" s="12" customFormat="1" ht="15.75" customHeight="1" x14ac:dyDescent="0.25">
      <c r="A44" s="93"/>
      <c r="B44" s="51" t="s">
        <v>96</v>
      </c>
      <c r="C44" s="270"/>
      <c r="D44" s="271"/>
      <c r="E44" s="272"/>
      <c r="F44" s="64" t="s">
        <v>17</v>
      </c>
      <c r="G44" s="217"/>
      <c r="H44" s="218"/>
    </row>
    <row r="45" spans="1:8" s="12" customFormat="1" ht="15.75" customHeight="1" x14ac:dyDescent="0.25">
      <c r="A45" s="93"/>
      <c r="B45" s="51"/>
      <c r="C45" s="65"/>
      <c r="D45" s="65"/>
      <c r="E45" s="65"/>
      <c r="F45" s="64"/>
      <c r="G45" s="102"/>
      <c r="H45" s="103"/>
    </row>
    <row r="46" spans="1:8" s="12" customFormat="1" ht="15.75" customHeight="1" x14ac:dyDescent="0.25">
      <c r="A46" s="93"/>
      <c r="B46" s="104" t="s">
        <v>137</v>
      </c>
      <c r="C46" s="105"/>
      <c r="D46" s="105"/>
      <c r="E46" s="105"/>
      <c r="F46" s="105"/>
      <c r="G46" s="106"/>
      <c r="H46" s="103"/>
    </row>
    <row r="47" spans="1:8" s="12" customFormat="1" ht="15.75" customHeight="1" x14ac:dyDescent="0.25">
      <c r="A47" s="93"/>
      <c r="B47" s="214" t="s">
        <v>144</v>
      </c>
      <c r="C47" s="215"/>
      <c r="D47" s="215"/>
      <c r="E47" s="215"/>
      <c r="F47" s="215"/>
      <c r="G47" s="216"/>
      <c r="H47" s="103"/>
    </row>
    <row r="48" spans="1:8" s="12" customFormat="1" ht="15.75" customHeight="1" x14ac:dyDescent="0.25">
      <c r="A48" s="93"/>
      <c r="B48" s="214"/>
      <c r="C48" s="215"/>
      <c r="D48" s="215"/>
      <c r="E48" s="215"/>
      <c r="F48" s="215"/>
      <c r="G48" s="216"/>
      <c r="H48" s="103"/>
    </row>
    <row r="49" spans="1:9" s="12" customFormat="1" ht="15.75" customHeight="1" x14ac:dyDescent="0.25">
      <c r="A49" s="93"/>
      <c r="B49" s="214"/>
      <c r="C49" s="215"/>
      <c r="D49" s="215"/>
      <c r="E49" s="215"/>
      <c r="F49" s="215"/>
      <c r="G49" s="216"/>
      <c r="H49" s="103"/>
    </row>
    <row r="50" spans="1:9" s="12" customFormat="1" ht="15.75" customHeight="1" x14ac:dyDescent="0.25">
      <c r="A50" s="93"/>
      <c r="B50" s="214"/>
      <c r="C50" s="215"/>
      <c r="D50" s="215"/>
      <c r="E50" s="215"/>
      <c r="F50" s="215"/>
      <c r="G50" s="216"/>
      <c r="H50" s="103"/>
    </row>
    <row r="51" spans="1:9" s="12" customFormat="1" ht="9" customHeight="1" x14ac:dyDescent="0.25">
      <c r="A51" s="93"/>
      <c r="B51" s="214"/>
      <c r="C51" s="215"/>
      <c r="D51" s="215"/>
      <c r="E51" s="215"/>
      <c r="F51" s="215"/>
      <c r="G51" s="216"/>
      <c r="H51" s="103"/>
    </row>
    <row r="52" spans="1:9" s="12" customFormat="1" ht="15.75" customHeight="1" x14ac:dyDescent="0.25">
      <c r="A52" s="93"/>
      <c r="B52" s="273" t="s">
        <v>138</v>
      </c>
      <c r="C52" s="274"/>
      <c r="D52" s="274"/>
      <c r="E52" s="274"/>
      <c r="F52" s="274"/>
      <c r="G52" s="275"/>
      <c r="H52" s="103"/>
    </row>
    <row r="53" spans="1:9" s="12" customFormat="1" ht="15.75" customHeight="1" x14ac:dyDescent="0.25">
      <c r="A53" s="93"/>
      <c r="B53" s="273"/>
      <c r="C53" s="274"/>
      <c r="D53" s="274"/>
      <c r="E53" s="274"/>
      <c r="F53" s="274"/>
      <c r="G53" s="275"/>
      <c r="H53" s="103"/>
    </row>
    <row r="54" spans="1:9" s="12" customFormat="1" ht="15.75" customHeight="1" x14ac:dyDescent="0.25">
      <c r="A54" s="93"/>
      <c r="B54" s="273"/>
      <c r="C54" s="274"/>
      <c r="D54" s="274"/>
      <c r="E54" s="274"/>
      <c r="F54" s="274"/>
      <c r="G54" s="275"/>
      <c r="H54" s="103"/>
    </row>
    <row r="55" spans="1:9" s="12" customFormat="1" ht="15.75" customHeight="1" x14ac:dyDescent="0.25">
      <c r="A55" s="93"/>
      <c r="B55" s="107"/>
      <c r="C55" s="108"/>
      <c r="D55" s="108"/>
      <c r="E55" s="108"/>
      <c r="F55" s="108"/>
      <c r="G55" s="109"/>
      <c r="H55" s="103"/>
    </row>
    <row r="56" spans="1:9" s="12" customFormat="1" ht="15.75" customHeight="1" x14ac:dyDescent="0.25">
      <c r="A56" s="93"/>
      <c r="B56" s="107"/>
      <c r="C56" s="108"/>
      <c r="D56" s="108"/>
      <c r="E56" s="108"/>
      <c r="F56" s="108"/>
      <c r="G56" s="109"/>
      <c r="H56" s="103"/>
    </row>
    <row r="57" spans="1:9" s="12" customFormat="1" ht="15.75" customHeight="1" x14ac:dyDescent="0.25">
      <c r="A57" s="93"/>
      <c r="B57" s="285" t="s">
        <v>154</v>
      </c>
      <c r="C57" s="286"/>
      <c r="D57" s="286"/>
      <c r="E57" s="286"/>
      <c r="F57" s="286"/>
      <c r="G57" s="287"/>
      <c r="H57" s="103"/>
    </row>
    <row r="58" spans="1:9" s="12" customFormat="1" ht="15.75" customHeight="1" x14ac:dyDescent="0.25">
      <c r="A58" s="93"/>
      <c r="B58" s="288"/>
      <c r="C58" s="289"/>
      <c r="D58" s="289"/>
      <c r="E58" s="289"/>
      <c r="F58" s="289"/>
      <c r="G58" s="290"/>
      <c r="H58" s="103"/>
    </row>
    <row r="59" spans="1:9" ht="15.75" customHeight="1" x14ac:dyDescent="0.25">
      <c r="A59" s="92"/>
      <c r="B59" s="264" t="s">
        <v>122</v>
      </c>
      <c r="C59" s="265"/>
      <c r="D59" s="265"/>
      <c r="E59" s="265"/>
      <c r="F59" s="265"/>
      <c r="G59" s="265"/>
      <c r="H59" s="266"/>
    </row>
    <row r="60" spans="1:9" ht="15.75" customHeight="1" x14ac:dyDescent="0.25">
      <c r="A60" s="92"/>
      <c r="B60" s="66"/>
      <c r="C60" s="67"/>
      <c r="D60" s="67"/>
      <c r="E60" s="67"/>
      <c r="F60" s="67"/>
      <c r="G60" s="67"/>
      <c r="H60" s="68"/>
    </row>
    <row r="61" spans="1:9" ht="15.6" customHeight="1" x14ac:dyDescent="0.25">
      <c r="A61" s="92"/>
      <c r="B61" s="268" t="s">
        <v>132</v>
      </c>
      <c r="C61" s="269"/>
      <c r="D61" s="41">
        <f>IF(Designs!B42=0,0,VLOOKUP(Designs!$B$42,Designs!$A$2:$C$39,3,FALSE))</f>
        <v>0</v>
      </c>
      <c r="E61" s="71" t="s">
        <v>50</v>
      </c>
      <c r="F61" s="131" t="s">
        <v>168</v>
      </c>
      <c r="G61" s="132">
        <f>D90</f>
        <v>0</v>
      </c>
      <c r="H61" s="95" t="s">
        <v>134</v>
      </c>
    </row>
    <row r="62" spans="1:9" ht="7.2" customHeight="1" x14ac:dyDescent="0.25">
      <c r="A62" s="92"/>
      <c r="B62" s="69"/>
      <c r="C62" s="70"/>
      <c r="D62" s="70"/>
      <c r="E62" s="72"/>
      <c r="F62" s="94"/>
      <c r="G62" s="94"/>
      <c r="H62" s="94"/>
      <c r="I62" s="97"/>
    </row>
    <row r="63" spans="1:9" ht="15.6" hidden="1" customHeight="1" x14ac:dyDescent="0.25">
      <c r="A63" s="92"/>
      <c r="B63" s="56" t="s">
        <v>20</v>
      </c>
      <c r="C63" s="267"/>
      <c r="D63" s="267"/>
      <c r="E63" s="74"/>
      <c r="F63" s="94"/>
      <c r="G63" s="94"/>
      <c r="H63" s="94"/>
      <c r="I63" s="97"/>
    </row>
    <row r="64" spans="1:9" ht="15.6" hidden="1" customHeight="1" x14ac:dyDescent="0.25">
      <c r="A64" s="92"/>
      <c r="B64" s="56" t="s">
        <v>21</v>
      </c>
      <c r="C64" s="276"/>
      <c r="D64" s="277"/>
      <c r="E64" s="278"/>
      <c r="F64" s="61"/>
      <c r="G64" s="77"/>
      <c r="H64" s="73"/>
    </row>
    <row r="65" spans="1:13" ht="15.6" hidden="1" customHeight="1" x14ac:dyDescent="0.25">
      <c r="A65" s="92"/>
      <c r="B65" s="56" t="s">
        <v>22</v>
      </c>
      <c r="C65" s="75" t="s">
        <v>23</v>
      </c>
      <c r="D65" s="42"/>
      <c r="E65" s="76" t="s">
        <v>24</v>
      </c>
      <c r="F65" s="42"/>
      <c r="G65" s="78" t="s">
        <v>25</v>
      </c>
      <c r="H65" s="73"/>
    </row>
    <row r="66" spans="1:13" ht="15.6" hidden="1" customHeight="1" x14ac:dyDescent="0.25">
      <c r="A66" s="92"/>
      <c r="B66" s="279" t="s">
        <v>29</v>
      </c>
      <c r="C66" s="280"/>
      <c r="D66" s="280"/>
      <c r="E66" s="281"/>
      <c r="F66" s="42"/>
      <c r="G66" s="79" t="str">
        <f>G65</f>
        <v>Required for all cards</v>
      </c>
      <c r="H66" s="73"/>
      <c r="I66" s="44"/>
    </row>
    <row r="67" spans="1:13" ht="15.6" hidden="1" customHeight="1" x14ac:dyDescent="0.25">
      <c r="A67" s="92"/>
      <c r="B67" s="56" t="s">
        <v>26</v>
      </c>
      <c r="C67" s="81" t="s">
        <v>18</v>
      </c>
      <c r="D67" s="42"/>
      <c r="E67" s="61" t="s">
        <v>19</v>
      </c>
      <c r="F67" s="42"/>
      <c r="G67" s="80"/>
      <c r="H67" s="73"/>
      <c r="I67" s="88"/>
      <c r="J67" s="89"/>
      <c r="K67" s="89"/>
      <c r="L67" s="89"/>
      <c r="M67" s="89"/>
    </row>
    <row r="68" spans="1:13" ht="15.75" customHeight="1" x14ac:dyDescent="0.25">
      <c r="A68" s="92"/>
      <c r="B68" s="263"/>
      <c r="C68" s="247" t="s">
        <v>169</v>
      </c>
      <c r="D68" s="248"/>
      <c r="E68" s="248"/>
      <c r="F68" s="248"/>
      <c r="G68" s="249"/>
      <c r="H68" s="73"/>
      <c r="I68" s="88"/>
      <c r="J68" s="89"/>
      <c r="K68" s="89"/>
      <c r="L68" s="89"/>
      <c r="M68" s="89"/>
    </row>
    <row r="69" spans="1:13" ht="15.75" customHeight="1" x14ac:dyDescent="0.25">
      <c r="A69" s="92"/>
      <c r="B69" s="263"/>
      <c r="C69" s="250"/>
      <c r="D69" s="251"/>
      <c r="E69" s="251"/>
      <c r="F69" s="251"/>
      <c r="G69" s="252"/>
      <c r="H69" s="73"/>
      <c r="I69" s="88"/>
      <c r="J69" s="89"/>
      <c r="K69" s="89"/>
      <c r="L69" s="89"/>
      <c r="M69" s="89"/>
    </row>
    <row r="70" spans="1:13" ht="32.4" customHeight="1" x14ac:dyDescent="0.25">
      <c r="A70" s="92"/>
      <c r="B70" s="82"/>
      <c r="C70" s="253"/>
      <c r="D70" s="254"/>
      <c r="E70" s="254"/>
      <c r="F70" s="254"/>
      <c r="G70" s="255"/>
      <c r="H70" s="73"/>
      <c r="I70" s="88"/>
      <c r="J70" s="89"/>
      <c r="K70" s="89"/>
      <c r="L70" s="89"/>
      <c r="M70" s="89"/>
    </row>
    <row r="71" spans="1:13" ht="6" customHeight="1" x14ac:dyDescent="0.25">
      <c r="A71" s="92"/>
      <c r="B71" s="83"/>
      <c r="C71" s="84"/>
      <c r="D71" s="96"/>
      <c r="E71" s="96"/>
      <c r="F71" s="94"/>
      <c r="G71" s="94"/>
      <c r="H71" s="95"/>
      <c r="I71" s="98"/>
      <c r="J71" s="89"/>
      <c r="K71" s="89"/>
      <c r="L71" s="89"/>
    </row>
    <row r="72" spans="1:13" ht="15.6" hidden="1" customHeight="1" x14ac:dyDescent="0.25">
      <c r="A72" s="92"/>
      <c r="B72" s="82"/>
      <c r="C72" s="61"/>
      <c r="D72" s="61"/>
      <c r="E72" s="80"/>
      <c r="F72" s="86">
        <f>IF(E103=2,F73-G61,0)</f>
        <v>0</v>
      </c>
      <c r="G72" s="85" t="s">
        <v>60</v>
      </c>
      <c r="H72" s="73"/>
    </row>
    <row r="73" spans="1:13" ht="15.6" hidden="1" customHeight="1" thickBot="1" x14ac:dyDescent="0.3">
      <c r="A73" s="92"/>
      <c r="B73" s="236" t="s">
        <v>133</v>
      </c>
      <c r="C73" s="237"/>
      <c r="D73" s="237"/>
      <c r="E73" s="237"/>
      <c r="F73" s="99">
        <f>IF(E103=2,G61*1.2,0)</f>
        <v>0</v>
      </c>
      <c r="G73" s="100" t="s">
        <v>27</v>
      </c>
      <c r="H73" s="101"/>
    </row>
    <row r="74" spans="1:13" ht="15.6" hidden="1" customHeight="1" x14ac:dyDescent="0.25">
      <c r="A74" s="92"/>
      <c r="B74" s="238" t="s">
        <v>128</v>
      </c>
      <c r="C74" s="239"/>
      <c r="D74" s="43"/>
      <c r="E74" s="81"/>
      <c r="F74" s="61"/>
      <c r="G74" s="61"/>
      <c r="H74" s="73"/>
    </row>
    <row r="75" spans="1:13" ht="15.6" hidden="1" customHeight="1" x14ac:dyDescent="0.25">
      <c r="A75" s="92"/>
      <c r="B75" s="240" t="s">
        <v>28</v>
      </c>
      <c r="C75" s="241"/>
      <c r="D75" s="241"/>
      <c r="E75" s="241"/>
      <c r="F75" s="241"/>
      <c r="G75" s="61"/>
      <c r="H75" s="73"/>
    </row>
    <row r="76" spans="1:13" ht="15.6" hidden="1" customHeight="1" x14ac:dyDescent="0.25">
      <c r="A76" s="92"/>
      <c r="B76" s="245" t="s">
        <v>30</v>
      </c>
      <c r="C76" s="246"/>
      <c r="D76" s="246"/>
      <c r="E76" s="246"/>
      <c r="F76" s="246"/>
      <c r="G76" s="61"/>
      <c r="H76" s="73"/>
    </row>
    <row r="77" spans="1:13" ht="15.75" customHeight="1" x14ac:dyDescent="0.25">
      <c r="A77" s="92"/>
      <c r="B77" s="207"/>
      <c r="C77" s="208"/>
      <c r="D77" s="208"/>
      <c r="E77" s="208"/>
      <c r="F77" s="208"/>
      <c r="G77" s="87"/>
      <c r="H77" s="73"/>
    </row>
    <row r="78" spans="1:13" ht="15.75" customHeight="1" x14ac:dyDescent="0.25">
      <c r="A78" s="92"/>
      <c r="B78" s="242" t="s">
        <v>155</v>
      </c>
      <c r="C78" s="243"/>
      <c r="D78" s="243"/>
      <c r="E78" s="243"/>
      <c r="F78" s="243"/>
      <c r="G78" s="243"/>
      <c r="H78" s="244"/>
    </row>
    <row r="80" spans="1:13" ht="15.75" customHeight="1" x14ac:dyDescent="0.25">
      <c r="B80" s="21" t="s">
        <v>51</v>
      </c>
      <c r="D80" s="115">
        <v>2025</v>
      </c>
    </row>
    <row r="81" spans="2:9" ht="15.75" customHeight="1" x14ac:dyDescent="0.25">
      <c r="B81" s="21" t="s">
        <v>130</v>
      </c>
      <c r="D81" s="133">
        <v>209</v>
      </c>
      <c r="E81" s="20" t="s">
        <v>40</v>
      </c>
      <c r="F81" s="235"/>
      <c r="G81" s="235"/>
      <c r="H81" s="235"/>
      <c r="I81" s="235"/>
    </row>
    <row r="82" spans="2:9" ht="15.75" customHeight="1" x14ac:dyDescent="0.25">
      <c r="B82" s="21" t="s">
        <v>131</v>
      </c>
      <c r="D82" s="133">
        <v>209</v>
      </c>
      <c r="E82" s="114" t="s">
        <v>40</v>
      </c>
      <c r="F82" s="235"/>
      <c r="G82" s="235"/>
      <c r="H82" s="235"/>
      <c r="I82" s="235"/>
    </row>
    <row r="83" spans="2:9" ht="15.75" customHeight="1" x14ac:dyDescent="0.25">
      <c r="B83" s="21" t="s">
        <v>41</v>
      </c>
      <c r="D83" s="133">
        <v>310</v>
      </c>
      <c r="E83" s="20" t="s">
        <v>40</v>
      </c>
      <c r="F83" s="235"/>
      <c r="G83" s="235"/>
      <c r="H83" s="235"/>
      <c r="I83" s="235"/>
    </row>
    <row r="84" spans="2:9" ht="15.75" customHeight="1" x14ac:dyDescent="0.25">
      <c r="B84" s="21"/>
      <c r="I84" s="22"/>
    </row>
    <row r="85" spans="2:9" ht="15.75" customHeight="1" x14ac:dyDescent="0.25">
      <c r="B85" s="111" t="s">
        <v>42</v>
      </c>
      <c r="C85" s="23"/>
      <c r="D85" s="24" t="s">
        <v>43</v>
      </c>
      <c r="E85" s="23"/>
      <c r="F85" s="23"/>
      <c r="G85" s="23"/>
      <c r="H85" s="25"/>
      <c r="I85" s="22"/>
    </row>
    <row r="86" spans="2:9" ht="15.75" customHeight="1" x14ac:dyDescent="0.25">
      <c r="B86" s="112" t="s">
        <v>44</v>
      </c>
      <c r="D86" s="136">
        <f>D61</f>
        <v>0</v>
      </c>
      <c r="E86" s="20" t="s">
        <v>45</v>
      </c>
      <c r="H86" s="26"/>
    </row>
    <row r="87" spans="2:9" ht="15.75" customHeight="1" x14ac:dyDescent="0.25">
      <c r="B87" s="112" t="s">
        <v>46</v>
      </c>
      <c r="D87" s="137">
        <f>IF(D86&gt;11.99,IF(D86&gt;17.99,D83,D82),D81)</f>
        <v>209</v>
      </c>
      <c r="H87" s="26"/>
    </row>
    <row r="88" spans="2:9" ht="15.75" customHeight="1" x14ac:dyDescent="0.25">
      <c r="B88" s="112" t="s">
        <v>47</v>
      </c>
      <c r="D88" s="137">
        <f>D86*D87</f>
        <v>0</v>
      </c>
      <c r="H88" s="26"/>
    </row>
    <row r="89" spans="2:9" ht="15.75" customHeight="1" x14ac:dyDescent="0.25">
      <c r="B89" s="112" t="s">
        <v>48</v>
      </c>
      <c r="D89" s="137">
        <f>IF(E107=2,D88,0)</f>
        <v>0</v>
      </c>
      <c r="H89" s="26"/>
    </row>
    <row r="90" spans="2:9" ht="15.75" customHeight="1" x14ac:dyDescent="0.25">
      <c r="B90" s="113" t="s">
        <v>49</v>
      </c>
      <c r="C90" s="27"/>
      <c r="D90" s="134">
        <f>SUM(D88:D89)</f>
        <v>0</v>
      </c>
      <c r="E90" s="135" t="s">
        <v>170</v>
      </c>
      <c r="F90" s="28"/>
      <c r="G90" s="28"/>
      <c r="H90" s="29"/>
    </row>
    <row r="93" spans="2:9" ht="15.75" customHeight="1" x14ac:dyDescent="0.25">
      <c r="B93" s="39" t="s">
        <v>116</v>
      </c>
    </row>
    <row r="94" spans="2:9" s="36" customFormat="1" ht="15.75" customHeight="1" x14ac:dyDescent="0.25"/>
    <row r="95" spans="2:9" s="36" customFormat="1" ht="15.75" hidden="1" customHeight="1" x14ac:dyDescent="0.25">
      <c r="B95" s="36">
        <v>1</v>
      </c>
      <c r="C95" s="36" t="s">
        <v>62</v>
      </c>
    </row>
    <row r="96" spans="2:9" s="36" customFormat="1" ht="15.75" hidden="1" customHeight="1" x14ac:dyDescent="0.25"/>
    <row r="97" spans="2:8" s="36" customFormat="1" ht="15.75" hidden="1" customHeight="1" x14ac:dyDescent="0.25">
      <c r="B97" s="36" t="s">
        <v>31</v>
      </c>
      <c r="E97" s="30">
        <v>1</v>
      </c>
      <c r="F97" s="36" t="s">
        <v>20</v>
      </c>
    </row>
    <row r="98" spans="2:8" s="36" customFormat="1" ht="15.75" hidden="1" customHeight="1" x14ac:dyDescent="0.25">
      <c r="B98" s="36" t="s">
        <v>32</v>
      </c>
      <c r="E98" s="30"/>
    </row>
    <row r="99" spans="2:8" s="36" customFormat="1" ht="15.75" hidden="1" customHeight="1" x14ac:dyDescent="0.25">
      <c r="B99" s="36" t="s">
        <v>61</v>
      </c>
      <c r="E99" s="30"/>
    </row>
    <row r="100" spans="2:8" s="36" customFormat="1" ht="15.75" hidden="1" customHeight="1" x14ac:dyDescent="0.25">
      <c r="B100" s="36" t="s">
        <v>33</v>
      </c>
      <c r="E100" s="30"/>
    </row>
    <row r="101" spans="2:8" s="36" customFormat="1" ht="15.75" hidden="1" customHeight="1" x14ac:dyDescent="0.25">
      <c r="B101" s="36" t="s">
        <v>34</v>
      </c>
      <c r="E101" s="30"/>
    </row>
    <row r="102" spans="2:8" s="36" customFormat="1" ht="15.75" hidden="1" customHeight="1" x14ac:dyDescent="0.25">
      <c r="B102" s="36" t="s">
        <v>97</v>
      </c>
      <c r="E102" s="30"/>
    </row>
    <row r="103" spans="2:8" s="36" customFormat="1" ht="15.75" hidden="1" customHeight="1" x14ac:dyDescent="0.25">
      <c r="B103" s="36" t="s">
        <v>31</v>
      </c>
      <c r="E103" s="30">
        <v>1</v>
      </c>
      <c r="F103" s="36" t="s">
        <v>38</v>
      </c>
    </row>
    <row r="104" spans="2:8" s="36" customFormat="1" ht="15.75" hidden="1" customHeight="1" x14ac:dyDescent="0.25">
      <c r="B104" s="36" t="s">
        <v>35</v>
      </c>
      <c r="E104" s="30"/>
    </row>
    <row r="105" spans="2:8" s="36" customFormat="1" ht="15.75" hidden="1" customHeight="1" x14ac:dyDescent="0.25">
      <c r="B105" s="36" t="s">
        <v>36</v>
      </c>
      <c r="E105" s="30"/>
    </row>
    <row r="106" spans="2:8" s="36" customFormat="1" ht="15.75" hidden="1" customHeight="1" x14ac:dyDescent="0.25">
      <c r="E106" s="30"/>
    </row>
    <row r="107" spans="2:8" s="36" customFormat="1" ht="15.75" hidden="1" customHeight="1" x14ac:dyDescent="0.25">
      <c r="B107" s="36" t="s">
        <v>31</v>
      </c>
      <c r="E107" s="30">
        <v>1</v>
      </c>
      <c r="F107" s="36" t="s">
        <v>39</v>
      </c>
      <c r="G107" s="36" t="b">
        <v>0</v>
      </c>
      <c r="H107" s="36" t="s">
        <v>91</v>
      </c>
    </row>
    <row r="108" spans="2:8" s="36" customFormat="1" ht="15.75" hidden="1" customHeight="1" x14ac:dyDescent="0.25">
      <c r="B108" s="36" t="s">
        <v>35</v>
      </c>
    </row>
    <row r="109" spans="2:8" s="36" customFormat="1" ht="15.75" hidden="1" customHeight="1" x14ac:dyDescent="0.25">
      <c r="B109" s="36" t="s">
        <v>36</v>
      </c>
    </row>
    <row r="110" spans="2:8" s="36" customFormat="1" ht="15.75" hidden="1" customHeight="1" x14ac:dyDescent="0.25">
      <c r="E110" s="30"/>
    </row>
    <row r="111" spans="2:8" s="36" customFormat="1" ht="15.75" hidden="1" customHeight="1" x14ac:dyDescent="0.25">
      <c r="E111" s="30" t="b">
        <v>0</v>
      </c>
      <c r="F111" s="36" t="s">
        <v>98</v>
      </c>
    </row>
    <row r="112" spans="2:8" s="36" customFormat="1" ht="15.75" hidden="1" customHeight="1" x14ac:dyDescent="0.25">
      <c r="E112" s="36" t="b">
        <v>0</v>
      </c>
      <c r="F112" s="36" t="s">
        <v>99</v>
      </c>
    </row>
    <row r="113" spans="5:6" s="36" customFormat="1" ht="15.75" hidden="1" customHeight="1" x14ac:dyDescent="0.25">
      <c r="E113" s="36">
        <v>2</v>
      </c>
      <c r="F113" s="36" t="s">
        <v>94</v>
      </c>
    </row>
    <row r="114" spans="5:6" s="36" customFormat="1" ht="15.75" hidden="1" customHeight="1" x14ac:dyDescent="0.25"/>
    <row r="115" spans="5:6" s="36" customFormat="1" ht="15.75" hidden="1" customHeight="1" x14ac:dyDescent="0.25">
      <c r="E115" s="36" t="b">
        <v>0</v>
      </c>
      <c r="F115" s="36" t="s">
        <v>90</v>
      </c>
    </row>
    <row r="116" spans="5:6" ht="15.75" hidden="1" customHeight="1" x14ac:dyDescent="0.25"/>
    <row r="117" spans="5:6" ht="15.75" hidden="1" customHeight="1" x14ac:dyDescent="0.25"/>
  </sheetData>
  <sheetProtection algorithmName="SHA-512" hashValue="oLLRoEsl0F8LjyextYicirdF8bDQGbS5Z47LhDFOOQTNXJRT0Vl47i4lfquzTpPCmCmzGjZd8QppHOp0ydOyHA==" saltValue="qiR9fNOVL5hXWp/6n6J/3w==" spinCount="100000" sheet="1" selectLockedCells="1"/>
  <mergeCells count="62">
    <mergeCell ref="C68:G70"/>
    <mergeCell ref="C32:E32"/>
    <mergeCell ref="G32:H32"/>
    <mergeCell ref="C35:H35"/>
    <mergeCell ref="B68:B69"/>
    <mergeCell ref="B59:H59"/>
    <mergeCell ref="C63:D63"/>
    <mergeCell ref="B61:C61"/>
    <mergeCell ref="C44:E44"/>
    <mergeCell ref="B52:G54"/>
    <mergeCell ref="C64:E64"/>
    <mergeCell ref="B66:E66"/>
    <mergeCell ref="B38:H38"/>
    <mergeCell ref="B57:G58"/>
    <mergeCell ref="F81:I83"/>
    <mergeCell ref="B73:E73"/>
    <mergeCell ref="B74:C74"/>
    <mergeCell ref="B75:F75"/>
    <mergeCell ref="B77:F77"/>
    <mergeCell ref="B78:H78"/>
    <mergeCell ref="B76:F76"/>
    <mergeCell ref="C30:H30"/>
    <mergeCell ref="C26:H26"/>
    <mergeCell ref="C27:H27"/>
    <mergeCell ref="C28:H28"/>
    <mergeCell ref="B47:G51"/>
    <mergeCell ref="G44:H44"/>
    <mergeCell ref="B37:H37"/>
    <mergeCell ref="B39:C39"/>
    <mergeCell ref="E39:F39"/>
    <mergeCell ref="C33:E33"/>
    <mergeCell ref="G33:H33"/>
    <mergeCell ref="C34:E34"/>
    <mergeCell ref="G34:H34"/>
    <mergeCell ref="B42:H43"/>
    <mergeCell ref="B41:H41"/>
    <mergeCell ref="C31:H31"/>
    <mergeCell ref="I1:J4"/>
    <mergeCell ref="E22:H23"/>
    <mergeCell ref="E21:H21"/>
    <mergeCell ref="E19:H19"/>
    <mergeCell ref="A1:H2"/>
    <mergeCell ref="B17:H17"/>
    <mergeCell ref="E20:F20"/>
    <mergeCell ref="G20:H20"/>
    <mergeCell ref="C5:H5"/>
    <mergeCell ref="C20:D20"/>
    <mergeCell ref="B10:H10"/>
    <mergeCell ref="B11:H11"/>
    <mergeCell ref="B13:F13"/>
    <mergeCell ref="B14:C14"/>
    <mergeCell ref="C29:H29"/>
    <mergeCell ref="B4:H4"/>
    <mergeCell ref="B9:H9"/>
    <mergeCell ref="C25:H25"/>
    <mergeCell ref="C18:H18"/>
    <mergeCell ref="C19:D19"/>
    <mergeCell ref="C22:D22"/>
    <mergeCell ref="B21:D21"/>
    <mergeCell ref="B24:H24"/>
    <mergeCell ref="D14:H14"/>
    <mergeCell ref="B15:H16"/>
  </mergeCells>
  <phoneticPr fontId="17" type="noConversion"/>
  <dataValidations count="3">
    <dataValidation operator="greaterThanOrEqual" allowBlank="1" errorTitle="whole number only" sqref="D39" xr:uid="{00000000-0002-0000-0000-000000000000}"/>
    <dataValidation allowBlank="1" showInputMessage="1" showErrorMessage="1" promptTitle="Country" prompt="Most applications from boats outside the UK go via local area representatives. Please read the explanatory notes before completing this form further." sqref="C33" xr:uid="{00000000-0002-0000-0000-000001000000}"/>
    <dataValidation allowBlank="1" showErrorMessage="1" promptTitle="Recognised One Designs" prompt="Select the One Design appropriate for your yacht. Note that Farr 45's have two options. Sigma 38OOD owners should contact the class assocaition. " sqref="B22:B23" xr:uid="{00000000-0002-0000-0000-000002000000}"/>
  </dataValidations>
  <pageMargins left="0.34" right="0.2" top="0.39" bottom="0.39" header="0.25" footer="0.2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locked="0" defaultSize="0" autoLine="0" autoPict="0">
                <anchor moveWithCells="1">
                  <from>
                    <xdr:col>4</xdr:col>
                    <xdr:colOff>38100</xdr:colOff>
                    <xdr:row>20</xdr:row>
                    <xdr:rowOff>30480</xdr:rowOff>
                  </from>
                  <to>
                    <xdr:col>7</xdr:col>
                    <xdr:colOff>510540</xdr:colOff>
                    <xdr:row>20</xdr:row>
                    <xdr:rowOff>297180</xdr:rowOff>
                  </to>
                </anchor>
              </controlPr>
            </control>
          </mc:Choice>
        </mc:AlternateContent>
        <mc:AlternateContent xmlns:mc="http://schemas.openxmlformats.org/markup-compatibility/2006">
          <mc:Choice Requires="x14">
            <control shapeId="1082" r:id="rId5" name="Check Box 58">
              <controlPr locked="0" defaultSize="0" autoFill="0" autoLine="0" autoPict="0">
                <anchor moveWithCells="1">
                  <from>
                    <xdr:col>1</xdr:col>
                    <xdr:colOff>1645920</xdr:colOff>
                    <xdr:row>54</xdr:row>
                    <xdr:rowOff>76200</xdr:rowOff>
                  </from>
                  <to>
                    <xdr:col>2</xdr:col>
                    <xdr:colOff>281940</xdr:colOff>
                    <xdr:row>55</xdr:row>
                    <xdr:rowOff>106680</xdr:rowOff>
                  </to>
                </anchor>
              </controlPr>
            </control>
          </mc:Choice>
        </mc:AlternateContent>
        <mc:AlternateContent xmlns:mc="http://schemas.openxmlformats.org/markup-compatibility/2006">
          <mc:Choice Requires="x14">
            <control shapeId="1083" r:id="rId6" name="Drop Down 59">
              <controlPr locked="0" defaultSize="0" autoLine="0" autoPict="0">
                <anchor moveWithCells="1">
                  <from>
                    <xdr:col>5</xdr:col>
                    <xdr:colOff>457200</xdr:colOff>
                    <xdr:row>12</xdr:row>
                    <xdr:rowOff>7620</xdr:rowOff>
                  </from>
                  <to>
                    <xdr:col>7</xdr:col>
                    <xdr:colOff>563880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H42"/>
  <sheetViews>
    <sheetView topLeftCell="A6" workbookViewId="0">
      <selection activeCell="A38" sqref="A38"/>
    </sheetView>
  </sheetViews>
  <sheetFormatPr defaultColWidth="10.21875" defaultRowHeight="13.8" x14ac:dyDescent="0.25"/>
  <cols>
    <col min="1" max="1" width="10.21875" style="1" customWidth="1"/>
    <col min="2" max="2" width="23.21875" style="1" customWidth="1"/>
    <col min="3" max="3" width="7.77734375" style="6" customWidth="1"/>
    <col min="4" max="4" width="10.21875" style="1" customWidth="1"/>
    <col min="5" max="5" width="8.21875" style="1" customWidth="1"/>
    <col min="6" max="6" width="20" style="1" customWidth="1"/>
    <col min="7" max="9" width="10.21875" style="1" customWidth="1"/>
    <col min="10" max="16384" width="10.21875" style="1"/>
  </cols>
  <sheetData>
    <row r="1" spans="1:8" x14ac:dyDescent="0.25">
      <c r="B1" s="7" t="s">
        <v>55</v>
      </c>
    </row>
    <row r="2" spans="1:8" x14ac:dyDescent="0.25">
      <c r="B2" s="8" t="s">
        <v>56</v>
      </c>
    </row>
    <row r="3" spans="1:8" ht="15" customHeight="1" x14ac:dyDescent="0.25">
      <c r="B3" s="9" t="s">
        <v>62</v>
      </c>
      <c r="C3" s="10" t="s">
        <v>54</v>
      </c>
      <c r="D3" s="11"/>
      <c r="E3" s="2"/>
      <c r="F3" s="3"/>
    </row>
    <row r="4" spans="1:8" ht="15" customHeight="1" x14ac:dyDescent="0.25">
      <c r="A4" s="1">
        <v>1</v>
      </c>
      <c r="B4" s="38" t="s">
        <v>31</v>
      </c>
      <c r="C4" s="10">
        <v>0</v>
      </c>
      <c r="D4" s="11"/>
      <c r="E4" s="2"/>
      <c r="F4" s="37"/>
      <c r="G4" s="48">
        <f>Form!B95</f>
        <v>1</v>
      </c>
      <c r="H4" s="48"/>
    </row>
    <row r="5" spans="1:8" ht="14.1" customHeight="1" x14ac:dyDescent="0.25">
      <c r="A5" s="1">
        <v>2</v>
      </c>
      <c r="B5" s="5" t="s">
        <v>151</v>
      </c>
      <c r="C5" s="4">
        <v>7.53</v>
      </c>
      <c r="D5" s="5"/>
      <c r="G5" s="1" t="str">
        <f ca="1">LOOKUP(G4,A4:A42,B4:B39)</f>
        <v>&lt;select from list&gt;</v>
      </c>
    </row>
    <row r="6" spans="1:8" ht="14.1" customHeight="1" x14ac:dyDescent="0.25">
      <c r="A6" s="1">
        <v>3</v>
      </c>
      <c r="B6" s="5" t="s">
        <v>150</v>
      </c>
      <c r="C6" s="4">
        <v>7.53</v>
      </c>
      <c r="D6" s="5"/>
    </row>
    <row r="7" spans="1:8" ht="14.1" customHeight="1" x14ac:dyDescent="0.25">
      <c r="A7" s="1">
        <v>4</v>
      </c>
      <c r="B7" s="5" t="s">
        <v>143</v>
      </c>
      <c r="C7" s="4">
        <v>15.24</v>
      </c>
      <c r="D7" s="5"/>
    </row>
    <row r="8" spans="1:8" ht="14.1" customHeight="1" x14ac:dyDescent="0.25">
      <c r="A8" s="1">
        <v>5</v>
      </c>
      <c r="B8" s="5" t="s">
        <v>142</v>
      </c>
      <c r="C8" s="4">
        <v>12.98</v>
      </c>
      <c r="D8" s="5"/>
    </row>
    <row r="9" spans="1:8" ht="14.1" customHeight="1" x14ac:dyDescent="0.25">
      <c r="A9" s="1">
        <v>6</v>
      </c>
      <c r="B9" s="5" t="s">
        <v>100</v>
      </c>
      <c r="C9" s="4">
        <v>9.66</v>
      </c>
      <c r="D9" s="5"/>
    </row>
    <row r="10" spans="1:8" ht="14.1" customHeight="1" x14ac:dyDescent="0.25">
      <c r="A10" s="1">
        <v>7</v>
      </c>
      <c r="B10" s="5" t="s">
        <v>145</v>
      </c>
      <c r="C10" s="4">
        <v>8</v>
      </c>
      <c r="D10" s="5"/>
    </row>
    <row r="11" spans="1:8" ht="14.1" customHeight="1" x14ac:dyDescent="0.25">
      <c r="A11" s="1">
        <v>8</v>
      </c>
      <c r="B11" s="5" t="s">
        <v>118</v>
      </c>
      <c r="C11" s="4">
        <v>9.43</v>
      </c>
      <c r="D11" s="5"/>
    </row>
    <row r="12" spans="1:8" ht="14.1" customHeight="1" x14ac:dyDescent="0.25">
      <c r="A12" s="1">
        <v>9</v>
      </c>
      <c r="B12" s="5" t="s">
        <v>117</v>
      </c>
      <c r="C12" s="4">
        <v>10.9</v>
      </c>
      <c r="D12" s="5"/>
    </row>
    <row r="13" spans="1:8" ht="14.1" customHeight="1" x14ac:dyDescent="0.25">
      <c r="A13" s="1">
        <v>10</v>
      </c>
      <c r="B13" s="5" t="s">
        <v>101</v>
      </c>
      <c r="C13" s="4">
        <v>12.41</v>
      </c>
      <c r="D13" s="5"/>
    </row>
    <row r="14" spans="1:8" ht="14.1" customHeight="1" x14ac:dyDescent="0.25">
      <c r="A14" s="1">
        <v>11</v>
      </c>
      <c r="B14" s="5" t="s">
        <v>147</v>
      </c>
      <c r="C14" s="4">
        <v>10.09</v>
      </c>
      <c r="D14" s="5"/>
    </row>
    <row r="15" spans="1:8" ht="14.1" customHeight="1" x14ac:dyDescent="0.25">
      <c r="A15" s="1">
        <v>12</v>
      </c>
      <c r="B15" s="5" t="s">
        <v>159</v>
      </c>
      <c r="C15" s="4">
        <v>6.71</v>
      </c>
      <c r="D15" s="5"/>
    </row>
    <row r="16" spans="1:8" ht="14.1" customHeight="1" x14ac:dyDescent="0.25">
      <c r="A16" s="1">
        <v>13</v>
      </c>
      <c r="B16" s="5" t="s">
        <v>160</v>
      </c>
      <c r="C16" s="4">
        <v>9.2200000000000006</v>
      </c>
      <c r="D16" s="5"/>
    </row>
    <row r="17" spans="1:4" ht="14.1" customHeight="1" x14ac:dyDescent="0.25">
      <c r="A17" s="1">
        <v>14</v>
      </c>
      <c r="B17" s="5" t="s">
        <v>102</v>
      </c>
      <c r="C17" s="4">
        <v>7.07</v>
      </c>
      <c r="D17" s="5"/>
    </row>
    <row r="18" spans="1:4" ht="14.1" customHeight="1" x14ac:dyDescent="0.25">
      <c r="A18" s="1">
        <v>15</v>
      </c>
      <c r="B18" s="5" t="s">
        <v>103</v>
      </c>
      <c r="C18" s="4">
        <v>8.56</v>
      </c>
      <c r="D18" s="5"/>
    </row>
    <row r="19" spans="1:4" ht="14.1" customHeight="1" x14ac:dyDescent="0.25">
      <c r="A19" s="1">
        <v>16</v>
      </c>
      <c r="B19" s="5" t="s">
        <v>104</v>
      </c>
      <c r="C19" s="4">
        <v>8.56</v>
      </c>
      <c r="D19" s="5"/>
    </row>
    <row r="20" spans="1:4" ht="14.1" customHeight="1" x14ac:dyDescent="0.25">
      <c r="A20" s="1">
        <v>17</v>
      </c>
      <c r="B20" s="5" t="s">
        <v>105</v>
      </c>
      <c r="C20" s="4">
        <v>6.86</v>
      </c>
      <c r="D20" s="5"/>
    </row>
    <row r="21" spans="1:4" ht="14.1" customHeight="1" x14ac:dyDescent="0.25">
      <c r="A21" s="1">
        <v>18</v>
      </c>
      <c r="B21" s="5" t="s">
        <v>106</v>
      </c>
      <c r="C21" s="4">
        <v>7.32</v>
      </c>
      <c r="D21" s="5"/>
    </row>
    <row r="22" spans="1:4" ht="14.1" customHeight="1" x14ac:dyDescent="0.25">
      <c r="A22" s="1">
        <v>19</v>
      </c>
      <c r="B22" s="5" t="s">
        <v>123</v>
      </c>
      <c r="C22" s="4">
        <v>6.92</v>
      </c>
      <c r="D22" s="5"/>
    </row>
    <row r="23" spans="1:4" ht="14.1" customHeight="1" x14ac:dyDescent="0.25">
      <c r="A23" s="1">
        <v>20</v>
      </c>
      <c r="B23" s="5" t="s">
        <v>107</v>
      </c>
      <c r="C23" s="4">
        <v>8</v>
      </c>
      <c r="D23" s="5"/>
    </row>
    <row r="24" spans="1:4" ht="14.1" customHeight="1" x14ac:dyDescent="0.25">
      <c r="A24" s="1">
        <v>21</v>
      </c>
      <c r="B24" s="5" t="s">
        <v>108</v>
      </c>
      <c r="C24" s="4">
        <v>7.56</v>
      </c>
      <c r="D24" s="5"/>
    </row>
    <row r="25" spans="1:4" ht="14.1" customHeight="1" x14ac:dyDescent="0.25">
      <c r="A25" s="1">
        <v>22</v>
      </c>
      <c r="B25" s="5" t="s">
        <v>109</v>
      </c>
      <c r="C25" s="4">
        <v>9.68</v>
      </c>
      <c r="D25" s="5"/>
    </row>
    <row r="26" spans="1:4" ht="14.1" customHeight="1" x14ac:dyDescent="0.25">
      <c r="A26" s="1">
        <v>23</v>
      </c>
      <c r="B26" s="5" t="s">
        <v>110</v>
      </c>
      <c r="C26" s="4">
        <v>7.46</v>
      </c>
      <c r="D26" s="5"/>
    </row>
    <row r="27" spans="1:4" ht="14.1" customHeight="1" x14ac:dyDescent="0.25">
      <c r="A27" s="1">
        <v>24</v>
      </c>
      <c r="B27" s="5" t="s">
        <v>161</v>
      </c>
      <c r="C27" s="5">
        <v>6.15</v>
      </c>
      <c r="D27" s="5"/>
    </row>
    <row r="28" spans="1:4" ht="14.1" customHeight="1" x14ac:dyDescent="0.25">
      <c r="A28" s="1">
        <v>25</v>
      </c>
      <c r="B28" s="5" t="s">
        <v>162</v>
      </c>
      <c r="C28" s="5">
        <v>9.8699999999999992</v>
      </c>
      <c r="D28" s="5"/>
    </row>
    <row r="29" spans="1:4" ht="14.1" customHeight="1" x14ac:dyDescent="0.25">
      <c r="A29" s="1">
        <v>26</v>
      </c>
      <c r="B29" s="5" t="s">
        <v>163</v>
      </c>
      <c r="C29" s="4">
        <v>11.55</v>
      </c>
      <c r="D29" s="5"/>
    </row>
    <row r="30" spans="1:4" ht="14.1" customHeight="1" x14ac:dyDescent="0.25">
      <c r="A30" s="1">
        <v>27</v>
      </c>
      <c r="B30" s="5" t="s">
        <v>111</v>
      </c>
      <c r="C30" s="4">
        <v>7.01</v>
      </c>
      <c r="D30" s="5"/>
    </row>
    <row r="31" spans="1:4" ht="14.1" customHeight="1" x14ac:dyDescent="0.25">
      <c r="A31" s="1">
        <v>28</v>
      </c>
      <c r="B31" s="5" t="s">
        <v>112</v>
      </c>
      <c r="C31" s="4">
        <v>6.55</v>
      </c>
      <c r="D31" s="5"/>
    </row>
    <row r="32" spans="1:4" ht="14.1" customHeight="1" x14ac:dyDescent="0.25">
      <c r="A32" s="1">
        <v>29</v>
      </c>
      <c r="B32" s="5" t="s">
        <v>164</v>
      </c>
      <c r="C32" s="4">
        <v>9</v>
      </c>
      <c r="D32" s="5"/>
    </row>
    <row r="33" spans="1:4" ht="14.1" customHeight="1" x14ac:dyDescent="0.25">
      <c r="A33" s="1">
        <v>30</v>
      </c>
      <c r="B33" s="5" t="s">
        <v>113</v>
      </c>
      <c r="C33" s="4">
        <v>13.83</v>
      </c>
      <c r="D33" s="5"/>
    </row>
    <row r="34" spans="1:4" ht="14.1" customHeight="1" x14ac:dyDescent="0.25">
      <c r="A34" s="1">
        <v>31</v>
      </c>
      <c r="B34" s="121" t="s">
        <v>114</v>
      </c>
      <c r="C34" s="4">
        <v>9.73</v>
      </c>
      <c r="D34" s="5"/>
    </row>
    <row r="35" spans="1:4" ht="14.1" customHeight="1" x14ac:dyDescent="0.25">
      <c r="A35" s="1">
        <v>32</v>
      </c>
      <c r="B35" s="121" t="s">
        <v>152</v>
      </c>
      <c r="C35" s="4">
        <v>11.78</v>
      </c>
      <c r="D35" s="5"/>
    </row>
    <row r="36" spans="1:4" ht="14.1" customHeight="1" x14ac:dyDescent="0.25">
      <c r="A36" s="1">
        <v>33</v>
      </c>
      <c r="B36" s="5" t="s">
        <v>125</v>
      </c>
      <c r="C36" s="4">
        <v>6.4</v>
      </c>
      <c r="D36" s="5"/>
    </row>
    <row r="37" spans="1:4" ht="14.1" customHeight="1" x14ac:dyDescent="0.25">
      <c r="A37" s="1">
        <v>34</v>
      </c>
      <c r="B37" s="5" t="s">
        <v>127</v>
      </c>
      <c r="C37" s="4">
        <v>20.37</v>
      </c>
      <c r="D37" s="5"/>
    </row>
    <row r="38" spans="1:4" ht="14.1" customHeight="1" x14ac:dyDescent="0.25">
      <c r="A38" s="1">
        <v>35</v>
      </c>
      <c r="B38" s="5" t="s">
        <v>126</v>
      </c>
      <c r="C38" s="4">
        <v>5.82</v>
      </c>
      <c r="D38" s="5"/>
    </row>
    <row r="39" spans="1:4" ht="14.1" customHeight="1" x14ac:dyDescent="0.25">
      <c r="A39" s="1">
        <v>36</v>
      </c>
      <c r="B39" s="5" t="s">
        <v>53</v>
      </c>
      <c r="C39" s="4">
        <v>10.61</v>
      </c>
      <c r="D39" s="5"/>
    </row>
    <row r="40" spans="1:4" ht="14.1" customHeight="1" x14ac:dyDescent="0.25">
      <c r="D40" s="5"/>
    </row>
    <row r="41" spans="1:4" x14ac:dyDescent="0.25">
      <c r="D41" s="5"/>
    </row>
    <row r="42" spans="1:4" x14ac:dyDescent="0.25">
      <c r="A42" s="1" t="s">
        <v>124</v>
      </c>
      <c r="B42" s="48">
        <f>Form!B95</f>
        <v>1</v>
      </c>
    </row>
  </sheetData>
  <sheetProtection algorithmName="SHA-512" hashValue="0naUPKzvlRkSK8BalrDvfMKwP5Ajey6bxLgR6ZECPr4Md9uEUfiG5uouVc2+Wj9QEothNns/x3+//fxvtLli5w==" saltValue="5nLLfKHdI/h1Rm6KqXAEjg==" spinCount="10000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topLeftCell="T1" workbookViewId="0">
      <selection activeCell="U3" sqref="U3"/>
    </sheetView>
  </sheetViews>
  <sheetFormatPr defaultColWidth="9.21875" defaultRowHeight="13.2" x14ac:dyDescent="0.25"/>
  <cols>
    <col min="1" max="1" width="13.77734375" style="17" hidden="1" customWidth="1"/>
    <col min="2" max="2" width="13.44140625" hidden="1" customWidth="1"/>
    <col min="3" max="3" width="36.44140625" hidden="1" customWidth="1"/>
    <col min="4" max="4" width="22.77734375" hidden="1" customWidth="1"/>
    <col min="5" max="5" width="17.21875" hidden="1" customWidth="1"/>
    <col min="6" max="6" width="26.21875" hidden="1" customWidth="1"/>
    <col min="7" max="7" width="25.21875" hidden="1" customWidth="1"/>
    <col min="8" max="8" width="14.44140625" hidden="1" customWidth="1"/>
    <col min="9" max="9" width="9" hidden="1" customWidth="1"/>
    <col min="10" max="10" width="14.44140625" hidden="1" customWidth="1"/>
    <col min="11" max="11" width="12.21875" hidden="1" customWidth="1"/>
    <col min="12" max="12" width="17.77734375" hidden="1" customWidth="1"/>
    <col min="13" max="13" width="16.44140625" style="35" hidden="1" customWidth="1"/>
    <col min="14" max="14" width="13.21875" style="35" hidden="1" customWidth="1"/>
    <col min="15" max="15" width="23.44140625" hidden="1" customWidth="1"/>
    <col min="16" max="18" width="12.44140625" hidden="1" customWidth="1"/>
    <col min="19" max="19" width="14" hidden="1" customWidth="1"/>
    <col min="20" max="20" width="9.21875" customWidth="1"/>
  </cols>
  <sheetData>
    <row r="1" spans="1:20" x14ac:dyDescent="0.25">
      <c r="A1" s="17" t="s">
        <v>64</v>
      </c>
      <c r="B1" t="s">
        <v>65</v>
      </c>
      <c r="C1" t="s">
        <v>66</v>
      </c>
      <c r="D1" t="s">
        <v>67</v>
      </c>
      <c r="E1" t="s">
        <v>68</v>
      </c>
      <c r="F1" t="s">
        <v>69</v>
      </c>
      <c r="G1" t="s">
        <v>70</v>
      </c>
      <c r="H1" t="s">
        <v>71</v>
      </c>
      <c r="I1" t="s">
        <v>72</v>
      </c>
      <c r="J1" t="s">
        <v>73</v>
      </c>
      <c r="K1" t="s">
        <v>74</v>
      </c>
      <c r="L1" t="s">
        <v>75</v>
      </c>
      <c r="M1" s="31" t="s">
        <v>78</v>
      </c>
      <c r="N1" s="31" t="s">
        <v>79</v>
      </c>
      <c r="O1" t="s">
        <v>80</v>
      </c>
      <c r="P1" t="s">
        <v>81</v>
      </c>
      <c r="Q1" t="s">
        <v>14</v>
      </c>
      <c r="R1" t="s">
        <v>15</v>
      </c>
      <c r="S1" t="s">
        <v>83</v>
      </c>
      <c r="T1" t="s">
        <v>146</v>
      </c>
    </row>
    <row r="2" spans="1:20" x14ac:dyDescent="0.25">
      <c r="A2" s="17" t="str">
        <f>IF(Form!$C18="","donotimport",UPPER(Form!$C18))</f>
        <v>donotimport</v>
      </c>
      <c r="B2" s="17" t="str">
        <f>IF(Form!$C19="","donotimport",Form!$C19)</f>
        <v>donotimport</v>
      </c>
      <c r="C2" t="str">
        <f>IF(Form!B95=1,"donotimport",UPPER(Designs!G5))</f>
        <v>donotimport</v>
      </c>
      <c r="D2" s="17" t="str">
        <f>IF(Form!$C25="","donotimport",Form!$C25)</f>
        <v>donotimport</v>
      </c>
      <c r="E2" s="17" t="str">
        <f>IF(Form!$C26="","donotimport",Form!$C26)</f>
        <v>donotimport</v>
      </c>
      <c r="F2" s="17" t="str">
        <f>IF(Form!$C27="","donotimport",Form!$C27)</f>
        <v>donotimport</v>
      </c>
      <c r="G2" s="17" t="str">
        <f>IF(Form!$C28="","donotimport",Form!$C28)</f>
        <v>donotimport</v>
      </c>
      <c r="H2" s="17" t="str">
        <f>IF(Form!$C29="","donotimport",Form!$C29)</f>
        <v>donotimport</v>
      </c>
      <c r="I2" s="17" t="str">
        <f>IF(Form!$C30="","donotimport",Form!$C30)</f>
        <v>donotimport</v>
      </c>
      <c r="J2" s="17" t="str">
        <f>IF(Form!$C31="","donotimport",Form!$C31)</f>
        <v>donotimport</v>
      </c>
      <c r="K2" s="17" t="str">
        <f>IF(Form!$C32="","donotimport",Form!$C32)</f>
        <v>donotimport</v>
      </c>
      <c r="L2" s="17" t="str">
        <f>IF(Form!$C33="","donotimport",Form!$C33)</f>
        <v>donotimport</v>
      </c>
      <c r="M2" s="32" t="str">
        <f>IF(Form!$D39="","donotimport",Form!$D39)</f>
        <v>donotimport</v>
      </c>
      <c r="N2" s="32" t="str">
        <f>IF(Form!E113=1,"Yes","No")</f>
        <v>No</v>
      </c>
      <c r="O2" s="17" t="str">
        <f>IF(Form!$C35="","donotimport",Form!$C35)</f>
        <v>donotimport</v>
      </c>
      <c r="P2" s="17" t="str">
        <f>IF(Form!$G32="","donotimport",Form!$G32)</f>
        <v>donotimport</v>
      </c>
      <c r="Q2" s="17" t="str">
        <f>IF(Form!$G33="","donotimport",Form!$G33)</f>
        <v>donotimport</v>
      </c>
      <c r="R2" s="17" t="str">
        <f>IF(Form!$G34="","donotimport",Form!$G34)</f>
        <v>donotimport</v>
      </c>
      <c r="S2">
        <f>IF(Form!E115=FALSE,0,1)</f>
        <v>0</v>
      </c>
    </row>
    <row r="3" spans="1:20" x14ac:dyDescent="0.25">
      <c r="M3" s="31"/>
      <c r="N3" s="31"/>
    </row>
    <row r="6" spans="1:20" s="17" customFormat="1" x14ac:dyDescent="0.25">
      <c r="A6" s="17">
        <v>10</v>
      </c>
      <c r="B6" s="17">
        <v>11</v>
      </c>
      <c r="C6" s="17">
        <v>13</v>
      </c>
      <c r="D6" s="17">
        <v>15</v>
      </c>
      <c r="E6" s="17">
        <v>16</v>
      </c>
      <c r="F6" s="17">
        <v>17</v>
      </c>
      <c r="G6" s="17">
        <v>18</v>
      </c>
      <c r="H6" s="17">
        <v>19</v>
      </c>
      <c r="I6" s="17">
        <v>20</v>
      </c>
      <c r="J6" s="17">
        <v>21</v>
      </c>
      <c r="K6" s="17">
        <v>22</v>
      </c>
      <c r="L6" s="17">
        <v>23</v>
      </c>
      <c r="M6" s="33" t="s">
        <v>84</v>
      </c>
      <c r="N6" s="33" t="s">
        <v>85</v>
      </c>
      <c r="O6" s="17">
        <v>25</v>
      </c>
      <c r="P6" s="17" t="s">
        <v>86</v>
      </c>
      <c r="Q6" s="17" t="s">
        <v>87</v>
      </c>
      <c r="R6" s="17" t="s">
        <v>88</v>
      </c>
      <c r="S6" s="17" t="s">
        <v>89</v>
      </c>
    </row>
    <row r="7" spans="1:20" s="17" customFormat="1" x14ac:dyDescent="0.25">
      <c r="A7" s="14" t="s">
        <v>57</v>
      </c>
      <c r="B7" s="14" t="s">
        <v>0</v>
      </c>
      <c r="C7" s="15" t="s">
        <v>62</v>
      </c>
      <c r="D7" s="13" t="s">
        <v>4</v>
      </c>
      <c r="E7" s="13" t="s">
        <v>5</v>
      </c>
      <c r="F7" s="16" t="s">
        <v>6</v>
      </c>
      <c r="G7" s="13" t="s">
        <v>7</v>
      </c>
      <c r="H7" s="13" t="s">
        <v>8</v>
      </c>
      <c r="I7" s="13" t="s">
        <v>9</v>
      </c>
      <c r="J7" s="13" t="s">
        <v>10</v>
      </c>
      <c r="K7" s="13" t="s">
        <v>11</v>
      </c>
      <c r="L7" s="13" t="s">
        <v>13</v>
      </c>
      <c r="M7" s="19" t="s">
        <v>76</v>
      </c>
      <c r="N7" s="34" t="s">
        <v>77</v>
      </c>
      <c r="O7" s="17" t="s">
        <v>63</v>
      </c>
      <c r="P7" s="19" t="s">
        <v>12</v>
      </c>
      <c r="Q7" s="13" t="s">
        <v>14</v>
      </c>
      <c r="R7" s="13" t="s">
        <v>15</v>
      </c>
      <c r="S7" s="17" t="s">
        <v>82</v>
      </c>
    </row>
    <row r="8" spans="1:20" x14ac:dyDescent="0.25">
      <c r="A8"/>
      <c r="C8" s="122" t="s">
        <v>153</v>
      </c>
      <c r="L8" s="13"/>
    </row>
    <row r="9" spans="1:20" x14ac:dyDescent="0.25">
      <c r="A9"/>
      <c r="S9" s="110" t="s">
        <v>139</v>
      </c>
    </row>
    <row r="10" spans="1:20" x14ac:dyDescent="0.25">
      <c r="A10"/>
      <c r="L10" s="18"/>
      <c r="S10" s="110" t="s">
        <v>140</v>
      </c>
    </row>
    <row r="11" spans="1:20" x14ac:dyDescent="0.25">
      <c r="A11"/>
    </row>
    <row r="12" spans="1:20" x14ac:dyDescent="0.25">
      <c r="A12"/>
    </row>
    <row r="13" spans="1:20" x14ac:dyDescent="0.25">
      <c r="A13"/>
    </row>
    <row r="14" spans="1:20" x14ac:dyDescent="0.25">
      <c r="A14"/>
    </row>
    <row r="15" spans="1:20" x14ac:dyDescent="0.25">
      <c r="A15"/>
    </row>
    <row r="16" spans="1:20" x14ac:dyDescent="0.25">
      <c r="A16"/>
    </row>
    <row r="17" spans="1:3" x14ac:dyDescent="0.25">
      <c r="A17"/>
    </row>
    <row r="18" spans="1:3" x14ac:dyDescent="0.25">
      <c r="A18"/>
    </row>
    <row r="19" spans="1:3" x14ac:dyDescent="0.25">
      <c r="A19"/>
    </row>
    <row r="20" spans="1:3" ht="12.75" customHeight="1" x14ac:dyDescent="0.25">
      <c r="A20"/>
    </row>
    <row r="21" spans="1:3" x14ac:dyDescent="0.25">
      <c r="A21"/>
    </row>
    <row r="22" spans="1:3" x14ac:dyDescent="0.25">
      <c r="A22"/>
    </row>
    <row r="23" spans="1:3" x14ac:dyDescent="0.25">
      <c r="A23"/>
    </row>
    <row r="24" spans="1:3" x14ac:dyDescent="0.25">
      <c r="A24"/>
      <c r="B24" s="13"/>
      <c r="C24" s="13"/>
    </row>
  </sheetData>
  <sheetProtection algorithmName="SHA-512" hashValue="TCt2uuyp4/Nq1yc4HSQnTmPG5Uz/9kAqOOH9OdtA8ROb9wu51oNKt6o7NyEu2UvDtd0ib6blG8/rGCTq0AoXaA==" saltValue="biO+j/GqxJDCPw8sruAscg==" spinCount="100000" sheet="1" objects="1" scenarios="1"/>
  <phoneticPr fontId="17" type="noConversion"/>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EB967E-51F5-4395-8792-F80A470ECDBA}">
  <ds:schemaRefs>
    <ds:schemaRef ds:uri="http://schemas.microsoft.com/sharepoint/v3/contenttype/forms"/>
  </ds:schemaRefs>
</ds:datastoreItem>
</file>

<file path=customXml/itemProps2.xml><?xml version="1.0" encoding="utf-8"?>
<ds:datastoreItem xmlns:ds="http://schemas.openxmlformats.org/officeDocument/2006/customXml" ds:itemID="{5677F6F8-25D1-44D8-90A1-11F425196083}">
  <ds:schemaRefs>
    <ds:schemaRef ds:uri="http://schemas.microsoft.com/office/2006/metadata/properties"/>
    <ds:schemaRef ds:uri="http://schemas.microsoft.com/office/infopath/2007/PartnerControls"/>
    <ds:schemaRef ds:uri="ea5daafb-b153-4c13-9b18-3c91de78af9f"/>
  </ds:schemaRefs>
</ds:datastoreItem>
</file>

<file path=customXml/itemProps3.xml><?xml version="1.0" encoding="utf-8"?>
<ds:datastoreItem xmlns:ds="http://schemas.openxmlformats.org/officeDocument/2006/customXml" ds:itemID="{E219ADC2-0D6A-434D-8277-0D19ACE8E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Form</vt:lpstr>
      <vt:lpstr>Designs</vt:lpstr>
      <vt:lpstr>Access Import</vt:lpstr>
      <vt:lpstr>Form!Utskriftsområde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2010-04-13T09:50:01Z</cp:lastPrinted>
  <dcterms:created xsi:type="dcterms:W3CDTF">2010-04-13T08:54:16Z</dcterms:created>
  <dcterms:modified xsi:type="dcterms:W3CDTF">2025-03-13T11:08:13Z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